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olavangen/Documents/Skyting/Sunnmør Skyttersamlag/Vandrepremiar og merker/"/>
    </mc:Choice>
  </mc:AlternateContent>
  <xr:revisionPtr revIDLastSave="0" documentId="13_ncr:1_{20820003-0EDD-3247-8164-4E0612A0D1EF}" xr6:coauthVersionLast="36" xr6:coauthVersionMax="36" xr10:uidLastSave="{00000000-0000-0000-0000-000000000000}"/>
  <bookViews>
    <workbookView xWindow="0" yWindow="460" windowWidth="28800" windowHeight="16260" xr2:uid="{00000000-000D-0000-FFFF-FFFF00000000}"/>
  </bookViews>
  <sheets>
    <sheet name="Pokaler" sheetId="1" r:id="rId1"/>
    <sheet name="Pokaler_inn" sheetId="2" r:id="rId2"/>
    <sheet name="Glærums" sheetId="3" r:id="rId3"/>
    <sheet name="Duglmerker" sheetId="4" r:id="rId4"/>
    <sheet name="Årsovers_dugleiksm_" sheetId="5" state="hidden" r:id="rId5"/>
    <sheet name="Den_norske_Skyttermedaljen" sheetId="6" r:id="rId6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" i="2" l="1"/>
  <c r="G28" i="2"/>
  <c r="G4" i="1"/>
  <c r="F4" i="1"/>
  <c r="D4" i="1"/>
  <c r="H34" i="1"/>
  <c r="H31" i="1"/>
  <c r="H30" i="1"/>
  <c r="H28" i="1"/>
  <c r="H27" i="1"/>
  <c r="H25" i="1"/>
  <c r="H24" i="1"/>
  <c r="H23" i="1"/>
  <c r="H21" i="1"/>
  <c r="H29" i="1"/>
  <c r="H26" i="1"/>
  <c r="H32" i="1"/>
  <c r="G32" i="1"/>
  <c r="G29" i="1"/>
  <c r="G26" i="1"/>
  <c r="G23" i="1"/>
  <c r="G15" i="1"/>
  <c r="G14" i="1"/>
  <c r="G12" i="1"/>
  <c r="G10" i="1"/>
  <c r="G8" i="1"/>
  <c r="G7" i="1"/>
  <c r="G6" i="1"/>
  <c r="D17" i="1"/>
  <c r="D16" i="1"/>
  <c r="D15" i="1"/>
  <c r="D13" i="1"/>
  <c r="D12" i="1"/>
  <c r="D11" i="1"/>
  <c r="D9" i="1"/>
  <c r="D8" i="1"/>
  <c r="D7" i="1"/>
  <c r="F17" i="1"/>
  <c r="F16" i="1"/>
  <c r="F15" i="1"/>
  <c r="F13" i="1"/>
  <c r="F12" i="1"/>
  <c r="F11" i="1"/>
  <c r="F9" i="1"/>
  <c r="F8" i="1"/>
  <c r="F7" i="1"/>
  <c r="F6" i="1"/>
  <c r="F5" i="1"/>
  <c r="D5" i="1"/>
  <c r="G22" i="1"/>
  <c r="G16" i="1" l="1"/>
  <c r="F10" i="1"/>
  <c r="F14" i="1"/>
  <c r="D6" i="1"/>
  <c r="D10" i="1"/>
  <c r="D14" i="1"/>
  <c r="G5" i="1"/>
  <c r="G9" i="1"/>
  <c r="G13" i="1"/>
  <c r="G17" i="1"/>
  <c r="BG6" i="5"/>
  <c r="BF6" i="5"/>
  <c r="BE6" i="5"/>
  <c r="BD6" i="5"/>
  <c r="BO76" i="4"/>
  <c r="BO243" i="4"/>
  <c r="BC6" i="5"/>
  <c r="BN35" i="4"/>
  <c r="BN76" i="4"/>
  <c r="BN261" i="4" s="1"/>
  <c r="BB6" i="5" s="1"/>
  <c r="BN130" i="4"/>
  <c r="BN243" i="4"/>
  <c r="BM35" i="4"/>
  <c r="BM76" i="4"/>
  <c r="BM261" i="4" s="1"/>
  <c r="BM130" i="4"/>
  <c r="BM243" i="4"/>
  <c r="BA6" i="5" s="1"/>
  <c r="AZ6" i="5"/>
  <c r="BK35" i="4"/>
  <c r="AY6" i="5" s="1"/>
  <c r="BK76" i="4"/>
  <c r="BK130" i="4"/>
  <c r="BK243" i="4"/>
  <c r="BK261" i="4"/>
  <c r="AX6" i="5"/>
  <c r="AW6" i="5"/>
  <c r="BH35" i="4"/>
  <c r="AV6" i="5" s="1"/>
  <c r="BH76" i="4"/>
  <c r="BH130" i="4"/>
  <c r="BH243" i="4"/>
  <c r="BH261" i="4" s="1"/>
  <c r="AU6" i="5"/>
  <c r="AT6" i="5"/>
  <c r="BE35" i="4"/>
  <c r="BE76" i="4"/>
  <c r="BE130" i="4"/>
  <c r="BE243" i="4"/>
  <c r="BE261" i="4" s="1"/>
  <c r="AR6" i="5"/>
  <c r="BC35" i="4"/>
  <c r="AQ6" i="5" s="1"/>
  <c r="BC76" i="4"/>
  <c r="BC130" i="4"/>
  <c r="BC243" i="4"/>
  <c r="BC261" i="4"/>
  <c r="BB35" i="4"/>
  <c r="AP6" i="5" s="1"/>
  <c r="BB76" i="4"/>
  <c r="BB130" i="4"/>
  <c r="BB261" i="4" s="1"/>
  <c r="BB243" i="4"/>
  <c r="AO6" i="5"/>
  <c r="AN6" i="5"/>
  <c r="AY35" i="4"/>
  <c r="AY76" i="4"/>
  <c r="AY130" i="4"/>
  <c r="AY261" i="4" s="1"/>
  <c r="AY243" i="4"/>
  <c r="AX35" i="4"/>
  <c r="AL6" i="5" s="1"/>
  <c r="AX76" i="4"/>
  <c r="AX130" i="4"/>
  <c r="AX243" i="4"/>
  <c r="AX261" i="4"/>
  <c r="AK6" i="5"/>
  <c r="AV35" i="4"/>
  <c r="AV76" i="4"/>
  <c r="AV261" i="4" s="1"/>
  <c r="AJ6" i="5" s="1"/>
  <c r="AV130" i="4"/>
  <c r="AV243" i="4"/>
  <c r="AI6" i="5"/>
  <c r="AH6" i="5"/>
  <c r="AS35" i="4"/>
  <c r="AS76" i="4"/>
  <c r="AS261" i="4" s="1"/>
  <c r="AG6" i="5" s="1"/>
  <c r="AS130" i="4"/>
  <c r="AS243" i="4"/>
  <c r="AF6" i="5"/>
  <c r="AE6" i="5"/>
  <c r="AP35" i="4"/>
  <c r="AP76" i="4"/>
  <c r="AP261" i="4" s="1"/>
  <c r="AP130" i="4"/>
  <c r="AP243" i="4"/>
  <c r="AD6" i="5" s="1"/>
  <c r="AC6" i="5"/>
  <c r="AN35" i="4"/>
  <c r="AB6" i="5" s="1"/>
  <c r="AN76" i="4"/>
  <c r="AN130" i="4"/>
  <c r="AN243" i="4"/>
  <c r="AN261" i="4"/>
  <c r="AM35" i="4"/>
  <c r="AM76" i="4"/>
  <c r="AM130" i="4"/>
  <c r="AM261" i="4" s="1"/>
  <c r="AM243" i="4"/>
  <c r="Z6" i="5"/>
  <c r="Y6" i="5"/>
  <c r="AJ35" i="4"/>
  <c r="X6" i="5" s="1"/>
  <c r="AJ76" i="4"/>
  <c r="AJ130" i="4"/>
  <c r="AJ261" i="4" s="1"/>
  <c r="AJ243" i="4"/>
  <c r="W6" i="5"/>
  <c r="V6" i="5"/>
  <c r="AG35" i="4"/>
  <c r="AG76" i="4"/>
  <c r="AG130" i="4"/>
  <c r="AG261" i="4" s="1"/>
  <c r="AG243" i="4"/>
  <c r="T6" i="5"/>
  <c r="S6" i="5"/>
  <c r="AD35" i="4"/>
  <c r="R6" i="5" s="1"/>
  <c r="AD76" i="4"/>
  <c r="AD130" i="4"/>
  <c r="AD261" i="4" s="1"/>
  <c r="AD243" i="4"/>
  <c r="Q6" i="5"/>
  <c r="P6" i="5"/>
  <c r="AA35" i="4"/>
  <c r="AA76" i="4"/>
  <c r="AA130" i="4"/>
  <c r="AA261" i="4" s="1"/>
  <c r="AA243" i="4"/>
  <c r="N6" i="5"/>
  <c r="M6" i="5"/>
  <c r="X35" i="4"/>
  <c r="L6" i="5" s="1"/>
  <c r="X76" i="4"/>
  <c r="X130" i="4"/>
  <c r="X261" i="4" s="1"/>
  <c r="X243" i="4"/>
  <c r="K6" i="5"/>
  <c r="J6" i="5"/>
  <c r="U35" i="4"/>
  <c r="U76" i="4"/>
  <c r="U130" i="4"/>
  <c r="U261" i="4" s="1"/>
  <c r="U243" i="4"/>
  <c r="T130" i="4"/>
  <c r="T261" i="4" s="1"/>
  <c r="S130" i="4"/>
  <c r="G6" i="5" s="1"/>
  <c r="S261" i="4"/>
  <c r="R130" i="4"/>
  <c r="R261" i="4" s="1"/>
  <c r="F6" i="5" s="1"/>
  <c r="Q130" i="4"/>
  <c r="Q261" i="4"/>
  <c r="E6" i="5" s="1"/>
  <c r="P35" i="4"/>
  <c r="D6" i="5" s="1"/>
  <c r="P76" i="4"/>
  <c r="P130" i="4"/>
  <c r="P243" i="4"/>
  <c r="P261" i="4"/>
  <c r="O35" i="4"/>
  <c r="O76" i="4"/>
  <c r="O130" i="4"/>
  <c r="O261" i="4" s="1"/>
  <c r="O243" i="4"/>
  <c r="BG4" i="5"/>
  <c r="BF4" i="5"/>
  <c r="BE4" i="5"/>
  <c r="BD4" i="5"/>
  <c r="BC4" i="5"/>
  <c r="BB4" i="5"/>
  <c r="BA4" i="5"/>
  <c r="AZ4" i="5"/>
  <c r="AY4" i="5"/>
  <c r="AX4" i="5"/>
  <c r="AW4" i="5"/>
  <c r="AV4" i="5"/>
  <c r="AU4" i="5"/>
  <c r="AT4" i="5"/>
  <c r="AS4" i="5"/>
  <c r="AR4" i="5"/>
  <c r="AQ4" i="5"/>
  <c r="AP4" i="5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G34" i="1"/>
  <c r="AQ6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N22" i="2"/>
  <c r="AN23" i="2"/>
  <c r="AN24" i="2"/>
  <c r="AN25" i="2"/>
  <c r="AN26" i="2"/>
  <c r="AN27" i="2"/>
  <c r="AN28" i="2"/>
  <c r="AN29" i="2"/>
  <c r="AN30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G31" i="1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G30" i="1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G28" i="1"/>
  <c r="Y18" i="2"/>
  <c r="Y19" i="2"/>
  <c r="Y20" i="2"/>
  <c r="Y21" i="2"/>
  <c r="Y22" i="2"/>
  <c r="Y23" i="2"/>
  <c r="Y24" i="2"/>
  <c r="Y25" i="2"/>
  <c r="Y26" i="2"/>
  <c r="Y27" i="2"/>
  <c r="Y28" i="2"/>
  <c r="G11" i="1" s="1"/>
  <c r="Y29" i="2"/>
  <c r="Y30" i="2"/>
  <c r="G27" i="1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G25" i="1"/>
  <c r="P8" i="2"/>
  <c r="P9" i="2"/>
  <c r="P10" i="2"/>
  <c r="P11" i="2"/>
  <c r="P12" i="2"/>
  <c r="P13" i="2"/>
  <c r="P14" i="2"/>
  <c r="P15" i="2"/>
  <c r="P16" i="2"/>
  <c r="P17" i="2"/>
  <c r="P18" i="2"/>
  <c r="P19" i="2"/>
  <c r="D25" i="1" s="1"/>
  <c r="P20" i="2"/>
  <c r="P21" i="2"/>
  <c r="P22" i="2"/>
  <c r="P23" i="2"/>
  <c r="P24" i="2"/>
  <c r="P25" i="2"/>
  <c r="P26" i="2"/>
  <c r="P27" i="2"/>
  <c r="P28" i="2"/>
  <c r="P29" i="2"/>
  <c r="P30" i="2"/>
  <c r="G24" i="1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9" i="2"/>
  <c r="G21" i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E597" i="6"/>
  <c r="AI596" i="6"/>
  <c r="AH596" i="6"/>
  <c r="AG596" i="6"/>
  <c r="AF596" i="6"/>
  <c r="AE596" i="6"/>
  <c r="AD596" i="6"/>
  <c r="AC596" i="6"/>
  <c r="AB596" i="6"/>
  <c r="AA596" i="6"/>
  <c r="Z596" i="6"/>
  <c r="Y596" i="6"/>
  <c r="X596" i="6"/>
  <c r="W596" i="6"/>
  <c r="V596" i="6"/>
  <c r="U596" i="6"/>
  <c r="T596" i="6"/>
  <c r="S596" i="6"/>
  <c r="R596" i="6"/>
  <c r="Q596" i="6"/>
  <c r="P596" i="6"/>
  <c r="O596" i="6"/>
  <c r="N596" i="6"/>
  <c r="M596" i="6"/>
  <c r="L596" i="6"/>
  <c r="K596" i="6"/>
  <c r="J596" i="6"/>
  <c r="I596" i="6"/>
  <c r="H596" i="6"/>
  <c r="G596" i="6"/>
  <c r="F596" i="6"/>
  <c r="D596" i="6"/>
  <c r="C596" i="6"/>
  <c r="N35" i="4"/>
  <c r="N76" i="4"/>
  <c r="N261" i="4" s="1"/>
  <c r="N130" i="4"/>
  <c r="N243" i="4"/>
  <c r="M35" i="4"/>
  <c r="M76" i="4"/>
  <c r="M261" i="4" s="1"/>
  <c r="M130" i="4"/>
  <c r="M243" i="4"/>
  <c r="L35" i="4"/>
  <c r="L76" i="4"/>
  <c r="L261" i="4" s="1"/>
  <c r="L130" i="4"/>
  <c r="L243" i="4"/>
  <c r="K35" i="4"/>
  <c r="K76" i="4"/>
  <c r="K130" i="4"/>
  <c r="K243" i="4"/>
  <c r="K261" i="4"/>
  <c r="J35" i="4"/>
  <c r="J76" i="4"/>
  <c r="J261" i="4" s="1"/>
  <c r="J130" i="4"/>
  <c r="J243" i="4"/>
  <c r="I35" i="4"/>
  <c r="I76" i="4"/>
  <c r="I261" i="4" s="1"/>
  <c r="I130" i="4"/>
  <c r="I243" i="4"/>
  <c r="H35" i="4"/>
  <c r="H76" i="4"/>
  <c r="H261" i="4" s="1"/>
  <c r="H130" i="4"/>
  <c r="H243" i="4"/>
  <c r="G35" i="4"/>
  <c r="G261" i="4" s="1"/>
  <c r="G76" i="4"/>
  <c r="G130" i="4"/>
  <c r="F35" i="4"/>
  <c r="F261" i="4" s="1"/>
  <c r="F76" i="4"/>
  <c r="F130" i="4"/>
  <c r="E35" i="4"/>
  <c r="E76" i="4"/>
  <c r="E130" i="4"/>
  <c r="E243" i="4"/>
  <c r="E261" i="4"/>
  <c r="D35" i="4"/>
  <c r="D76" i="4"/>
  <c r="D261" i="4" s="1"/>
  <c r="D130" i="4"/>
  <c r="D243" i="4"/>
  <c r="C35" i="4"/>
  <c r="C76" i="4"/>
  <c r="C261" i="4" s="1"/>
  <c r="C130" i="4"/>
  <c r="C243" i="4"/>
  <c r="AN21" i="2"/>
  <c r="AN20" i="2"/>
  <c r="AN19" i="2"/>
  <c r="AN18" i="2"/>
  <c r="AN17" i="2"/>
  <c r="AN16" i="2"/>
  <c r="AN15" i="2"/>
  <c r="AN14" i="2"/>
  <c r="AN13" i="2"/>
  <c r="AN12" i="2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D28" i="1" l="1"/>
  <c r="E596" i="6"/>
  <c r="H35" i="1"/>
  <c r="D34" i="1"/>
  <c r="D31" i="1"/>
  <c r="D30" i="1"/>
  <c r="D27" i="1"/>
  <c r="D24" i="1"/>
  <c r="D23" i="1"/>
  <c r="D21" i="1"/>
  <c r="I6" i="5"/>
  <c r="O6" i="5"/>
  <c r="U6" i="5"/>
  <c r="AA6" i="5"/>
  <c r="AM6" i="5"/>
  <c r="AS6" i="5"/>
  <c r="C6" i="5"/>
  <c r="H6" i="5"/>
</calcChain>
</file>

<file path=xl/sharedStrings.xml><?xml version="1.0" encoding="utf-8"?>
<sst xmlns="http://schemas.openxmlformats.org/spreadsheetml/2006/main" count="4574" uniqueCount="1061">
  <si>
    <t>Årsoversikt</t>
  </si>
  <si>
    <t>Årstall</t>
  </si>
  <si>
    <t>Pokaler</t>
  </si>
  <si>
    <t>Antall ganger</t>
  </si>
  <si>
    <t>Endre kun Årstallet her.</t>
  </si>
  <si>
    <t>Felt</t>
  </si>
  <si>
    <t>Grunnlag Felt</t>
  </si>
  <si>
    <t>Ikke skutt</t>
  </si>
  <si>
    <t>Mesterskap Felt</t>
  </si>
  <si>
    <t>Ivar Fivelstad</t>
  </si>
  <si>
    <t>41/4</t>
  </si>
  <si>
    <t>30 skuddspokalen</t>
  </si>
  <si>
    <t>Lars Høybakk</t>
  </si>
  <si>
    <t>30/17</t>
  </si>
  <si>
    <t>Minniatyr</t>
  </si>
  <si>
    <t>Miniatyr Senior</t>
  </si>
  <si>
    <t>Trine Ramsvik Stette</t>
  </si>
  <si>
    <t>Bane</t>
  </si>
  <si>
    <t>Presisjonspokalen 15 skudd</t>
  </si>
  <si>
    <t>Samlagsmester bane V55</t>
  </si>
  <si>
    <t>Ottar Hauge</t>
  </si>
  <si>
    <t>25 skudd krusa</t>
  </si>
  <si>
    <t>Organisasjonspokalen</t>
  </si>
  <si>
    <t>Beste Skytter over 55 år?</t>
  </si>
  <si>
    <t>Kåre Henriksen</t>
  </si>
  <si>
    <t>Samlagstevnet Bane</t>
  </si>
  <si>
    <t>Rudolfpokalen</t>
  </si>
  <si>
    <t>Grunnlagspokalen</t>
  </si>
  <si>
    <t>Monica Sæterøy</t>
  </si>
  <si>
    <t>Stangpokalen</t>
  </si>
  <si>
    <t>Karl Tore Gjengstø</t>
  </si>
  <si>
    <t>Feltpokalen</t>
  </si>
  <si>
    <t>Torbjørn Høybakk</t>
  </si>
  <si>
    <t>Går på</t>
  </si>
  <si>
    <t>Flest akjere</t>
  </si>
  <si>
    <t>aksjer gått</t>
  </si>
  <si>
    <t>forslag</t>
  </si>
  <si>
    <t>Oppsett År</t>
  </si>
  <si>
    <t>År gått</t>
  </si>
  <si>
    <t>Gjennomsnitt levetid</t>
  </si>
  <si>
    <t>GRUNNLAGSPOKAL FELT</t>
  </si>
  <si>
    <t>SAMLAGSSTEMNE FELT MESTER</t>
  </si>
  <si>
    <t>SAMLAGSSTEMNE FELT 30 SKUDD</t>
  </si>
  <si>
    <t>SAMLAGSSTEMNE MINIATYR</t>
  </si>
  <si>
    <t>15 SKUDDSPOKALEN</t>
  </si>
  <si>
    <t>V55 POKALEN</t>
  </si>
  <si>
    <t>25 SKUDDSPOKALEN</t>
  </si>
  <si>
    <t>ORGANISASJONSKRUS</t>
  </si>
  <si>
    <t>KLASSE SKYTTER OVER 55 ÅR</t>
  </si>
  <si>
    <t>SAMLAGSMESTER BANE</t>
  </si>
  <si>
    <t>Felt Hurtigskyting</t>
  </si>
  <si>
    <t>Terje Nybø</t>
  </si>
  <si>
    <t xml:space="preserve"> 10/45</t>
  </si>
  <si>
    <t>10 SKUDDSPOKALEN</t>
  </si>
  <si>
    <t>STANG POKAL</t>
  </si>
  <si>
    <t>STUPERPOKALEN</t>
  </si>
  <si>
    <t>Jan Egil Løseth</t>
  </si>
  <si>
    <t xml:space="preserve"> 10/13</t>
  </si>
  <si>
    <t>Reidulf Hjellen</t>
  </si>
  <si>
    <t xml:space="preserve"> 10/38</t>
  </si>
  <si>
    <t xml:space="preserve"> 10/39</t>
  </si>
  <si>
    <t>Vidar Hofseth</t>
  </si>
  <si>
    <t>Bjørn Vidar Giske</t>
  </si>
  <si>
    <t xml:space="preserve"> 10/41</t>
  </si>
  <si>
    <t>Siv Hege Klokset</t>
  </si>
  <si>
    <t>30/27</t>
  </si>
  <si>
    <t>Arnt Gustav Sætre</t>
  </si>
  <si>
    <t>Kjetil Klokk</t>
  </si>
  <si>
    <t>Kjetil Kokk</t>
  </si>
  <si>
    <t xml:space="preserve">  10/40</t>
  </si>
  <si>
    <t xml:space="preserve"> 37/11</t>
  </si>
  <si>
    <t>27/22</t>
  </si>
  <si>
    <t>Rolf Fivelstad</t>
  </si>
  <si>
    <t xml:space="preserve"> 10/34</t>
  </si>
  <si>
    <t>Kjell Oddvar Frøysa</t>
  </si>
  <si>
    <t xml:space="preserve"> 41/17</t>
  </si>
  <si>
    <t>29/17</t>
  </si>
  <si>
    <t>Eivind RørhuusØye</t>
  </si>
  <si>
    <t>Willy Ona</t>
  </si>
  <si>
    <t>F.</t>
  </si>
  <si>
    <t xml:space="preserve"> 10/94</t>
  </si>
  <si>
    <t>29/13</t>
  </si>
  <si>
    <t>Ole Magnus Klokkset</t>
  </si>
  <si>
    <t>Ola Kåre Dybvik</t>
  </si>
  <si>
    <t>Øystein Giske</t>
  </si>
  <si>
    <t>29/14</t>
  </si>
  <si>
    <t xml:space="preserve"> 10/91</t>
  </si>
  <si>
    <t>Stian Tafjord</t>
  </si>
  <si>
    <t>29/18</t>
  </si>
  <si>
    <t>Øystein Helgesen</t>
  </si>
  <si>
    <t>Edvard Lie</t>
  </si>
  <si>
    <t>30/18</t>
  </si>
  <si>
    <t>Sigbjørn Spjelkavik</t>
  </si>
  <si>
    <t>Knut Jon Frøysa</t>
  </si>
  <si>
    <t xml:space="preserve"> 10/92</t>
  </si>
  <si>
    <t>30/22</t>
  </si>
  <si>
    <t>Lars Slyngstad</t>
  </si>
  <si>
    <t>Dick Brevik</t>
  </si>
  <si>
    <t>Jarle Fausa</t>
  </si>
  <si>
    <t xml:space="preserve"> 10/90</t>
  </si>
  <si>
    <t>Stian Fagervoll</t>
  </si>
  <si>
    <t xml:space="preserve"> 28/10</t>
  </si>
  <si>
    <t>Inge R Fivelstad</t>
  </si>
  <si>
    <t>Leif Arne Fivelstad</t>
  </si>
  <si>
    <t>Leif Arne Fivelsrad</t>
  </si>
  <si>
    <t>Johan Sverre Aurdal</t>
  </si>
  <si>
    <t xml:space="preserve"> 39/00</t>
  </si>
  <si>
    <t>Dirk Brevik</t>
  </si>
  <si>
    <t>Jon Krogsethagen</t>
  </si>
  <si>
    <t>Rune Kristoffersen</t>
  </si>
  <si>
    <t>Ole Magnus Klokset</t>
  </si>
  <si>
    <t>Are Hestetun</t>
  </si>
  <si>
    <t xml:space="preserve"> 10/95</t>
  </si>
  <si>
    <t xml:space="preserve"> 41/07</t>
  </si>
  <si>
    <t xml:space="preserve"> 30/18</t>
  </si>
  <si>
    <t>Torstein Tafjord</t>
  </si>
  <si>
    <t>Sonja Bratthaug</t>
  </si>
  <si>
    <t>Jarle Melseth</t>
  </si>
  <si>
    <t>Håvard Sulebakk</t>
  </si>
  <si>
    <t>Finn Atle Oldeide</t>
  </si>
  <si>
    <t>40/06</t>
  </si>
  <si>
    <t>Øyvind Otterlei</t>
  </si>
  <si>
    <t xml:space="preserve"> 29/16</t>
  </si>
  <si>
    <t>Noralf Giske</t>
  </si>
  <si>
    <t>Anita Garseth</t>
  </si>
  <si>
    <t>41/04</t>
  </si>
  <si>
    <t xml:space="preserve"> 29/20</t>
  </si>
  <si>
    <t xml:space="preserve"> 10/93</t>
  </si>
  <si>
    <t>39/06</t>
  </si>
  <si>
    <t>30/19</t>
  </si>
  <si>
    <t>Trygve Aaland Tryggestad</t>
  </si>
  <si>
    <t xml:space="preserve"> 10/98</t>
  </si>
  <si>
    <t>40/1</t>
  </si>
  <si>
    <t>30/21</t>
  </si>
  <si>
    <t>Fride Lise Fagervoll</t>
  </si>
  <si>
    <t>Trygve A tryggestad</t>
  </si>
  <si>
    <t>14.53</t>
  </si>
  <si>
    <t>Christian H. Lilleng</t>
  </si>
  <si>
    <t>Frank Maråk</t>
  </si>
  <si>
    <t>42/8</t>
  </si>
  <si>
    <t>Ola Vangen</t>
  </si>
  <si>
    <t>Trygve A Tryggestad</t>
  </si>
  <si>
    <t>11.,50</t>
  </si>
  <si>
    <t>40/05</t>
  </si>
  <si>
    <t xml:space="preserve"> 30/11</t>
  </si>
  <si>
    <t>Edvard Sve</t>
  </si>
  <si>
    <t>Gaute Aamlid</t>
  </si>
  <si>
    <t>9.,82</t>
  </si>
  <si>
    <t>41/08</t>
  </si>
  <si>
    <t>30/20</t>
  </si>
  <si>
    <t>Glærums Minnemedalje</t>
  </si>
  <si>
    <t>Lag</t>
  </si>
  <si>
    <t>År</t>
  </si>
  <si>
    <t>Kan vinnes kun 1 gang</t>
  </si>
  <si>
    <t>Alfred Gjerde</t>
  </si>
  <si>
    <t>Ålesund</t>
  </si>
  <si>
    <t>Andreas Farstad</t>
  </si>
  <si>
    <t>Løvsøy</t>
  </si>
  <si>
    <t>Engsetdal/Skodje</t>
  </si>
  <si>
    <t>Arild Blindheim</t>
  </si>
  <si>
    <t>Arne Bolseth</t>
  </si>
  <si>
    <t>Arnt G Sætre</t>
  </si>
  <si>
    <t>Langevåg</t>
  </si>
  <si>
    <t>Asle Tomren</t>
  </si>
  <si>
    <t>Ørskog</t>
  </si>
  <si>
    <t>Børre Stige</t>
  </si>
  <si>
    <t>Sykkylven</t>
  </si>
  <si>
    <t>Egil Ona</t>
  </si>
  <si>
    <t>Erlend Overå</t>
  </si>
  <si>
    <t>Liabygda</t>
  </si>
  <si>
    <t>Erling Hole</t>
  </si>
  <si>
    <t>Geiranger</t>
  </si>
  <si>
    <t>Erling Kristvik</t>
  </si>
  <si>
    <t>Evind Rørhus Øie</t>
  </si>
  <si>
    <t>Stranda</t>
  </si>
  <si>
    <t>G Digernes</t>
  </si>
  <si>
    <t>Gunnar Tryggestad</t>
  </si>
  <si>
    <t>Harald Basso</t>
  </si>
  <si>
    <t>Harald Fylling</t>
  </si>
  <si>
    <t>Harald Reiten</t>
  </si>
  <si>
    <t>Harry Engvik</t>
  </si>
  <si>
    <t>Sunnylven</t>
  </si>
  <si>
    <t>Jac N Bøe</t>
  </si>
  <si>
    <t>Søvikdal</t>
  </si>
  <si>
    <t>Johan Møll</t>
  </si>
  <si>
    <t>Jostein Dalen</t>
  </si>
  <si>
    <t>Valldal</t>
  </si>
  <si>
    <t>Karl Skotte</t>
  </si>
  <si>
    <t>Kjell B Blindheim</t>
  </si>
  <si>
    <t>Kjell O Frøysa</t>
  </si>
  <si>
    <t>Kjell Vasset</t>
  </si>
  <si>
    <t>Knut Vatset</t>
  </si>
  <si>
    <t>Vatne</t>
  </si>
  <si>
    <t>Lars Valde</t>
  </si>
  <si>
    <t>Lennart Tennfjord</t>
  </si>
  <si>
    <t>Lidvar Tranvåg</t>
  </si>
  <si>
    <t>M L Mikalsen</t>
  </si>
  <si>
    <t>Magne Åkernes</t>
  </si>
  <si>
    <t>N M Herfjord</t>
  </si>
  <si>
    <t>Nils Åkernes</t>
  </si>
  <si>
    <t>Odd Henning Hildre</t>
  </si>
  <si>
    <t>Hildre/Brattvåg</t>
  </si>
  <si>
    <t>Oddmund Teigen</t>
  </si>
  <si>
    <t>Ola Aase</t>
  </si>
  <si>
    <t>Olai Ytterstad</t>
  </si>
  <si>
    <t>Ytterdal</t>
  </si>
  <si>
    <t>Ole G Brunstad</t>
  </si>
  <si>
    <t>Straumgjerde</t>
  </si>
  <si>
    <t>Ole K Ljøen</t>
  </si>
  <si>
    <t>Oskar Talksy</t>
  </si>
  <si>
    <t>Ove Tomren</t>
  </si>
  <si>
    <t>Paul P Vestre</t>
  </si>
  <si>
    <t>Per Inge Aakvik</t>
  </si>
  <si>
    <t>Petter Fylling</t>
  </si>
  <si>
    <t>Skodje</t>
  </si>
  <si>
    <t>Petter Hjellen</t>
  </si>
  <si>
    <t>Petter Øie</t>
  </si>
  <si>
    <t>R Frostad</t>
  </si>
  <si>
    <t>Rolf K Fivelstad</t>
  </si>
  <si>
    <t>Rolf Spjelkavik</t>
  </si>
  <si>
    <t>Salamon Molnes</t>
  </si>
  <si>
    <t>Severin P Sjøholt</t>
  </si>
  <si>
    <t>Sigurd Klokk</t>
  </si>
  <si>
    <t>Steinar Kjerstad</t>
  </si>
  <si>
    <t>Stig P Hovde</t>
  </si>
  <si>
    <t>Theodor Vadset</t>
  </si>
  <si>
    <t>Tomas Vadset</t>
  </si>
  <si>
    <t>Tor H Hole</t>
  </si>
  <si>
    <t>Torbjørn Solli</t>
  </si>
  <si>
    <t>Tore Storås</t>
  </si>
  <si>
    <t>Torvald Vadset</t>
  </si>
  <si>
    <t>Trygve Flydal</t>
  </si>
  <si>
    <t>Trygve Å Tryggestad</t>
  </si>
  <si>
    <t>Vidar Hofset</t>
  </si>
  <si>
    <t>Helge Hollund Surdal</t>
  </si>
  <si>
    <t>Aalesund</t>
  </si>
  <si>
    <t>Fått fra før?</t>
  </si>
  <si>
    <t>Dag Andre Hauge</t>
  </si>
  <si>
    <t>Nils Olav Frøysa</t>
  </si>
  <si>
    <t>Tom Olav Moldskred i AG3?</t>
  </si>
  <si>
    <t>Ivar Skaar Pedersen</t>
  </si>
  <si>
    <t>Senior</t>
  </si>
  <si>
    <t>Ungdomsmerker</t>
  </si>
  <si>
    <t>Stjerner3år</t>
  </si>
  <si>
    <t xml:space="preserve"> </t>
  </si>
  <si>
    <t>B</t>
  </si>
  <si>
    <t>S</t>
  </si>
  <si>
    <t>G</t>
  </si>
  <si>
    <t>3år</t>
  </si>
  <si>
    <t>5 ÅR</t>
  </si>
  <si>
    <t>1¤</t>
  </si>
  <si>
    <t>2¤</t>
  </si>
  <si>
    <t>3¤ ST</t>
  </si>
  <si>
    <t>1 ST</t>
  </si>
  <si>
    <t>2 ST</t>
  </si>
  <si>
    <t>3 ST</t>
  </si>
  <si>
    <t>F+D</t>
  </si>
  <si>
    <t>4 ST</t>
  </si>
  <si>
    <t>5/D</t>
  </si>
  <si>
    <t>6ST</t>
  </si>
  <si>
    <t>D</t>
  </si>
  <si>
    <t>7ST</t>
  </si>
  <si>
    <t>8ST</t>
  </si>
  <si>
    <t>9ST</t>
  </si>
  <si>
    <t>10/D</t>
  </si>
  <si>
    <t>11/ST</t>
  </si>
  <si>
    <t>12ST</t>
  </si>
  <si>
    <t>ÅLESUND</t>
  </si>
  <si>
    <t>KARL TORE GJENGSTØ</t>
  </si>
  <si>
    <t>X</t>
  </si>
  <si>
    <t>.00</t>
  </si>
  <si>
    <t>.01</t>
  </si>
  <si>
    <t>.02</t>
  </si>
  <si>
    <t>.03</t>
  </si>
  <si>
    <t>.04</t>
  </si>
  <si>
    <t>.05</t>
  </si>
  <si>
    <t>.06</t>
  </si>
  <si>
    <t>.07</t>
  </si>
  <si>
    <t>.08</t>
  </si>
  <si>
    <t>.09</t>
  </si>
  <si>
    <t>REIDULF HJELLEN</t>
  </si>
  <si>
    <t>REIDAR EIDSKREM</t>
  </si>
  <si>
    <t>JAN SANDBLÅST</t>
  </si>
  <si>
    <t>SIGBJØRN SPJELKAVIK</t>
  </si>
  <si>
    <t>HEROLD JOHANSEN</t>
  </si>
  <si>
    <t>PER KRISTIAN HOMLONG</t>
  </si>
  <si>
    <t>KRISTOFFER SUNDE</t>
  </si>
  <si>
    <t>KRISTEN AND GLOMSET</t>
  </si>
  <si>
    <t>PER INGE AAKVIK</t>
  </si>
  <si>
    <t>HARALD RETIEN</t>
  </si>
  <si>
    <t>INGE R FIVELSTAD</t>
  </si>
  <si>
    <t>ANITA GARSETH</t>
  </si>
  <si>
    <t>GUNNAR GJENGSTØ</t>
  </si>
  <si>
    <t>PETTER ØYE</t>
  </si>
  <si>
    <t>PER MIDTLID</t>
  </si>
  <si>
    <t>RONNY VEDÅ</t>
  </si>
  <si>
    <t>IVAR BRENDE</t>
  </si>
  <si>
    <t>VICTOR FAUSKE</t>
  </si>
  <si>
    <t>Adrian Johansen Lande</t>
  </si>
  <si>
    <t>Sofie Ramnefjell</t>
  </si>
  <si>
    <t>Ulrik Pedersen</t>
  </si>
  <si>
    <t>Ulrik Parr</t>
  </si>
  <si>
    <t>Ingrid Alvik</t>
  </si>
  <si>
    <t>Martin Hansen</t>
  </si>
  <si>
    <t>Sebastian Lausund</t>
  </si>
  <si>
    <t>ENGSETDAL/SKODJE</t>
  </si>
  <si>
    <t>NORALF GISKE</t>
  </si>
  <si>
    <t>OLE MAGNUS KLOKSET</t>
  </si>
  <si>
    <t>.02.</t>
  </si>
  <si>
    <t>.03.</t>
  </si>
  <si>
    <t>VIDAR HOFSET</t>
  </si>
  <si>
    <t>SIV HEGE KLOKSET</t>
  </si>
  <si>
    <t>BJØRN VIDAR GISKE</t>
  </si>
  <si>
    <t>ARILD BLINDHEIM</t>
  </si>
  <si>
    <t>ODDBJØRN STRØMMEN</t>
  </si>
  <si>
    <t>OLE PETTER KLOKSET</t>
  </si>
  <si>
    <t>RUNAR STETTE</t>
  </si>
  <si>
    <t>SVEIN LILJEVOLD</t>
  </si>
  <si>
    <t>OVE FYLLING</t>
  </si>
  <si>
    <t>STIAN FAGERVOLL</t>
  </si>
  <si>
    <t>ARE HESTETUN</t>
  </si>
  <si>
    <t>BJØRN TORE KALDUSETER</t>
  </si>
  <si>
    <t>DICK BREVIK</t>
  </si>
  <si>
    <t>GEIR LILJEVOLD</t>
  </si>
  <si>
    <t>LARS SLYNGSTAD</t>
  </si>
  <si>
    <t>ØYSTEIN GISKE</t>
  </si>
  <si>
    <t>HARALD FYLLING</t>
  </si>
  <si>
    <t>STIG FAGERVOLL</t>
  </si>
  <si>
    <t>JON GILSETH BLOMLI</t>
  </si>
  <si>
    <t>NANSY RAMSVIK</t>
  </si>
  <si>
    <t>LENNART TENFJORD</t>
  </si>
  <si>
    <t>KÅRE HENRIKSEN</t>
  </si>
  <si>
    <t>FRIDE LISE FAGERVOLL</t>
  </si>
  <si>
    <t>HALVARD GISKE</t>
  </si>
  <si>
    <t>ØYVIND OTTERLEI</t>
  </si>
  <si>
    <t>JON KROGSETHAGEN</t>
  </si>
  <si>
    <t>SIGMUND EIDSVIK</t>
  </si>
  <si>
    <t>TRINE RAMSVIK STETTE</t>
  </si>
  <si>
    <t>JON LØKEN</t>
  </si>
  <si>
    <t>EIRIK FERØY FLEM</t>
  </si>
  <si>
    <t>Karina Stette</t>
  </si>
  <si>
    <t>Christine E. Tennfjord</t>
  </si>
  <si>
    <t>Joakim E. Tennfjord</t>
  </si>
  <si>
    <t>Sindre Henriksen</t>
  </si>
  <si>
    <t>Ole Kristian Lianes</t>
  </si>
  <si>
    <t>Joakim Aulstad</t>
  </si>
  <si>
    <t>HILDRE / BRATTVÅG</t>
  </si>
  <si>
    <t>RIKARD REITEN</t>
  </si>
  <si>
    <t>ALF HILDRE</t>
  </si>
  <si>
    <t>INGE HUSBY</t>
  </si>
  <si>
    <t>HERMUND FJØRTOFT</t>
  </si>
  <si>
    <t>HJEGE WARHOLM</t>
  </si>
  <si>
    <t>SIGURD LANDSVERK</t>
  </si>
  <si>
    <t>ODD MYKLEBUST</t>
  </si>
  <si>
    <t>ODD HENNING HILDRE</t>
  </si>
  <si>
    <t>OLE KRISTIAN MYREN</t>
  </si>
  <si>
    <t xml:space="preserve">  </t>
  </si>
  <si>
    <t>LANGEVÅG</t>
  </si>
  <si>
    <t>ASTOR NYHAUG</t>
  </si>
  <si>
    <t>JAN ARNE SLETTA</t>
  </si>
  <si>
    <t>EGIL AAKERNES</t>
  </si>
  <si>
    <t>PAUL MOEN</t>
  </si>
  <si>
    <t>ODDMUND NILSEN</t>
  </si>
  <si>
    <t>LIDVAR TRANVÅG</t>
  </si>
  <si>
    <t>OLA KÅR DYBVIK</t>
  </si>
  <si>
    <t>BJØRNAR HELGESEN</t>
  </si>
  <si>
    <t>PETTER OTTO NILSEN</t>
  </si>
  <si>
    <t>ØYSTEIN HELGESEN</t>
  </si>
  <si>
    <t>ROBERT HELGESEN</t>
  </si>
  <si>
    <t>SONIA BRATTHAUG</t>
  </si>
  <si>
    <t>RUNE KRISTOFFERSEN</t>
  </si>
  <si>
    <t>REIDAR BRINGSLI</t>
  </si>
  <si>
    <t>MONICA SÆTERØY</t>
  </si>
  <si>
    <t>HÅVARD SULEBAKK</t>
  </si>
  <si>
    <t>SIVERT SULEBAKK</t>
  </si>
  <si>
    <t>x</t>
  </si>
  <si>
    <t>JARLE DYBVIK</t>
  </si>
  <si>
    <t>Bendik Dale Fiskerstrand</t>
  </si>
  <si>
    <t>Magnus erstad</t>
  </si>
  <si>
    <t>Emil Fylling</t>
  </si>
  <si>
    <t>Morten Hoff</t>
  </si>
  <si>
    <t>Sivert Erstad</t>
  </si>
  <si>
    <t>Tiril Fylling</t>
  </si>
  <si>
    <t>Marius Barstad Måseidvåg</t>
  </si>
  <si>
    <t>Analie Årdal</t>
  </si>
  <si>
    <t>Ingrid Johanne Høydal</t>
  </si>
  <si>
    <t>Martin Andre Grønmo</t>
  </si>
  <si>
    <t>Emild Røyset Erstad</t>
  </si>
  <si>
    <t>Johannes Dybvik</t>
  </si>
  <si>
    <t>Andreas Dybvik</t>
  </si>
  <si>
    <t>Ole Johan Dybvik</t>
  </si>
  <si>
    <t>Ruben Lyngheim</t>
  </si>
  <si>
    <t>Brage Grønmo</t>
  </si>
  <si>
    <t>Harald Gundersen</t>
  </si>
  <si>
    <t>Bjørn Gundersen</t>
  </si>
  <si>
    <t>Sum</t>
  </si>
  <si>
    <t>STRANDA</t>
  </si>
  <si>
    <t>ODDMUND TEIGEN</t>
  </si>
  <si>
    <t>EIVIND RØRHUS ØYE</t>
  </si>
  <si>
    <t>ROALD SØRÅ</t>
  </si>
  <si>
    <t>PER GISKEHAUG</t>
  </si>
  <si>
    <t>ODDBJØRN OVERÅ</t>
  </si>
  <si>
    <t>Andreas Haugmo</t>
  </si>
  <si>
    <t>SUNNYLVEN</t>
  </si>
  <si>
    <t>DAG ANDRE HAUGE</t>
  </si>
  <si>
    <t>LEIF ARNE FIVELSTAD</t>
  </si>
  <si>
    <t>ØYSTEIN FIVELSTAD</t>
  </si>
  <si>
    <t>KNUT HANSEN</t>
  </si>
  <si>
    <t>KJELL ODDVAR FRØYSA</t>
  </si>
  <si>
    <t>LEIF FIVELSTAD</t>
  </si>
  <si>
    <t>IVAR FIVELSTAD</t>
  </si>
  <si>
    <t>ROLF MATVIK</t>
  </si>
  <si>
    <t>MINDOR LJØEN</t>
  </si>
  <si>
    <t>TERJE NYBØ</t>
  </si>
  <si>
    <t>NILS OLAV FRØYSA</t>
  </si>
  <si>
    <t>EGIL JARLE FRØYSA</t>
  </si>
  <si>
    <t>KNUT SUNDGODT</t>
  </si>
  <si>
    <t>KURT ERIK SUNDGOT</t>
  </si>
  <si>
    <t>PER GUNNAR TRYGGESTAD</t>
  </si>
  <si>
    <t>JAN ERIK ØKSVANG</t>
  </si>
  <si>
    <t>ODDMUND FIVELSTAD</t>
  </si>
  <si>
    <t>ROLF FIVELSTAD</t>
  </si>
  <si>
    <t>KNUT JON FRØYSA</t>
  </si>
  <si>
    <t>FRANK EIVIND ØKSVANG</t>
  </si>
  <si>
    <t>BÅRD ØYE</t>
  </si>
  <si>
    <t>BENEDICKTE EIDE LJØEN</t>
  </si>
  <si>
    <t>SYKKYLVEN</t>
  </si>
  <si>
    <t>KARL JOHAN BLINDHEIM</t>
  </si>
  <si>
    <t>STEINAR AANING</t>
  </si>
  <si>
    <t>.000</t>
  </si>
  <si>
    <t>KJETIL KLOKK</t>
  </si>
  <si>
    <t>HALVOR KULSETH</t>
  </si>
  <si>
    <t>GUNNAR MJELTEVIK</t>
  </si>
  <si>
    <t>HARRY STÅLE EIKEMO</t>
  </si>
  <si>
    <t>JARLE BJØRKAVÅG</t>
  </si>
  <si>
    <t>EDVARD LIE</t>
  </si>
  <si>
    <t>WILFRED KRUGER</t>
  </si>
  <si>
    <t>HARALD TANDSTAD</t>
  </si>
  <si>
    <t>JARLE MELSETH</t>
  </si>
  <si>
    <t>STIAN TAFJORD</t>
  </si>
  <si>
    <t>JARLE FAUSA</t>
  </si>
  <si>
    <t>SVEIN SÆLEGG</t>
  </si>
  <si>
    <t>SISSEL TAFJORD</t>
  </si>
  <si>
    <t>JARLE GRØVELEN</t>
  </si>
  <si>
    <t>TORBJØRN SOLLI</t>
  </si>
  <si>
    <t>TORSTEIN TAFJORD</t>
  </si>
  <si>
    <t>JOHAN SVERRE AURDAL</t>
  </si>
  <si>
    <t>TERJE HAUGSETH</t>
  </si>
  <si>
    <t>HANS PETTER SØRENSEN</t>
  </si>
  <si>
    <t>ANGELI OVERÅ BATHIA</t>
  </si>
  <si>
    <t>JAN LIDVAR KLOKK</t>
  </si>
  <si>
    <t>HÅVARD GRØVELEN</t>
  </si>
  <si>
    <t>PER JARLE TYNES</t>
  </si>
  <si>
    <t>HÅVARD KULSETH</t>
  </si>
  <si>
    <t>OLE JOHAN TYNES</t>
  </si>
  <si>
    <t>HANS EINAR KRISTOFFERSEN</t>
  </si>
  <si>
    <t>FINN ATLE OLDEIDE</t>
  </si>
  <si>
    <t>MARTIN KRISTOFFERSEN</t>
  </si>
  <si>
    <t>JON HARRY KLOKK</t>
  </si>
  <si>
    <t>VALLDAL</t>
  </si>
  <si>
    <t>HARALD ANDERSEN</t>
  </si>
  <si>
    <t>AKSEL INDREEIDE</t>
  </si>
  <si>
    <t>KJETIL STØVERSTEN</t>
  </si>
  <si>
    <t>SVEIN OVE DØVING</t>
  </si>
  <si>
    <t>VESTREFJORD</t>
  </si>
  <si>
    <t>STEINAR VADSETH</t>
  </si>
  <si>
    <t>JOSTEIN VESTRE</t>
  </si>
  <si>
    <t>OVE GJELSTENLI</t>
  </si>
  <si>
    <t>TORBJØRN GRÆSDAL</t>
  </si>
  <si>
    <t>ODDMUND K HOVE</t>
  </si>
  <si>
    <t>FRODE VESTRE</t>
  </si>
  <si>
    <t>OTTO LIDVAR GRÆSDAL</t>
  </si>
  <si>
    <t>.09+</t>
  </si>
  <si>
    <t>PETTER JOSTEIN VESTRE</t>
  </si>
  <si>
    <t>ØRSKOG</t>
  </si>
  <si>
    <t>KÅRE MIDTHAUG</t>
  </si>
  <si>
    <t>OTTAR HAUGE</t>
  </si>
  <si>
    <t>OVE TOMREN</t>
  </si>
  <si>
    <t>JON SJELTEN</t>
  </si>
  <si>
    <t>MAGNE RØDSETH</t>
  </si>
  <si>
    <t>JAN PETTER AASEN</t>
  </si>
  <si>
    <t>.04.</t>
  </si>
  <si>
    <t>EIVIND VESTRE</t>
  </si>
  <si>
    <t>ROGER NORDAL</t>
  </si>
  <si>
    <t>HILDGUNN ULVESTAD</t>
  </si>
  <si>
    <t>MADS ANDRE HANSEN</t>
  </si>
  <si>
    <t>JAN VIDAR HANSEN</t>
  </si>
  <si>
    <t>Trond Steffen Havnsund</t>
  </si>
  <si>
    <t>Analie Balseth</t>
  </si>
  <si>
    <t>Karoline Hansen</t>
  </si>
  <si>
    <t>Simen Vestre</t>
  </si>
  <si>
    <t>Espen Aleksander Sollied</t>
  </si>
  <si>
    <t>Andreas Vidhammer</t>
  </si>
  <si>
    <t>Olaug Marie Baade Aamlid</t>
  </si>
  <si>
    <t>YTTERDAL</t>
  </si>
  <si>
    <t>FRANK MERÅK</t>
  </si>
  <si>
    <t>BJØRN HELGE RØNNEBERG</t>
  </si>
  <si>
    <t>PER ARNE RØNNEBERG</t>
  </si>
  <si>
    <t>LARS MERÅK</t>
  </si>
  <si>
    <t>Jan Olav Kaldhussæter</t>
  </si>
  <si>
    <t>Gustav Indreeide</t>
  </si>
  <si>
    <t>Trond Holebakk</t>
  </si>
  <si>
    <t>Bestilling årstall</t>
  </si>
  <si>
    <t>dfs</t>
  </si>
  <si>
    <t>30Å 5/D</t>
  </si>
  <si>
    <t>35 ÅD</t>
  </si>
  <si>
    <t>LAG</t>
  </si>
  <si>
    <t>ÅR</t>
  </si>
  <si>
    <t>langevåg</t>
  </si>
  <si>
    <t>Anntall i år</t>
  </si>
  <si>
    <t>total</t>
  </si>
  <si>
    <t>Organisasjonsmedaljen</t>
  </si>
  <si>
    <t>Gull</t>
  </si>
  <si>
    <t>Sølv</t>
  </si>
  <si>
    <t>Stjerne</t>
  </si>
  <si>
    <t>A M Herfjord</t>
  </si>
  <si>
    <t>A Valhseter</t>
  </si>
  <si>
    <t>Adolf Drevik</t>
  </si>
  <si>
    <t>Aksel Indreeide</t>
  </si>
  <si>
    <t>Albert Kaald</t>
  </si>
  <si>
    <t>Ellingsøy</t>
  </si>
  <si>
    <t>Alf Bruseth</t>
  </si>
  <si>
    <t>Alf Hansen</t>
  </si>
  <si>
    <t>Alf Hegsal</t>
  </si>
  <si>
    <t>Søvik</t>
  </si>
  <si>
    <t>Alf Hildre</t>
  </si>
  <si>
    <t>Alf Tryggestad</t>
  </si>
  <si>
    <t>Alfred Helland</t>
  </si>
  <si>
    <t>Samfjord</t>
  </si>
  <si>
    <t>Alfred Parr</t>
  </si>
  <si>
    <t>Alfred Ringstad</t>
  </si>
  <si>
    <t>Alfred Støversten</t>
  </si>
  <si>
    <t>Dyrkorn</t>
  </si>
  <si>
    <t>Anders Gresdal</t>
  </si>
  <si>
    <t>Andre Ekroll</t>
  </si>
  <si>
    <t>Engesetdal/Skodje</t>
  </si>
  <si>
    <t>Andreas Brungot Dybvik</t>
  </si>
  <si>
    <t>Andreas Magerholm</t>
  </si>
  <si>
    <t>Andreas Røvereit</t>
  </si>
  <si>
    <t>Angeli Batia</t>
  </si>
  <si>
    <t>Anton Haaseth</t>
  </si>
  <si>
    <t>Arne Engeland</t>
  </si>
  <si>
    <t>Arne Farstad</t>
  </si>
  <si>
    <t>Arne Fjørtoft</t>
  </si>
  <si>
    <t>Fjørtoft</t>
  </si>
  <si>
    <t>Arne Flatseth</t>
  </si>
  <si>
    <t>Arne Lade</t>
  </si>
  <si>
    <t>Arne Norstrand</t>
  </si>
  <si>
    <t>Arne Olsvik</t>
  </si>
  <si>
    <t>Arne Stokke</t>
  </si>
  <si>
    <t>Arne Storstein</t>
  </si>
  <si>
    <t>Arne Therana</t>
  </si>
  <si>
    <t>Arnfinn Strømme</t>
  </si>
  <si>
    <t>Arnfinn Tveiten</t>
  </si>
  <si>
    <t>Før</t>
  </si>
  <si>
    <t>Arnulf Molnes</t>
  </si>
  <si>
    <t>Roald</t>
  </si>
  <si>
    <t>Asbjørn Eikås</t>
  </si>
  <si>
    <t>Rolad</t>
  </si>
  <si>
    <t>Asbjørn Nybø</t>
  </si>
  <si>
    <t>Asbjørn Støversten</t>
  </si>
  <si>
    <t>Asle J Døving</t>
  </si>
  <si>
    <t>Astor Nyhaug</t>
  </si>
  <si>
    <t>Atle Nedregard</t>
  </si>
  <si>
    <t>Bjarne Kjerstad</t>
  </si>
  <si>
    <t>Bjarne Løseth</t>
  </si>
  <si>
    <t>Bjarne Overvoll</t>
  </si>
  <si>
    <t>Bjarne Roald</t>
  </si>
  <si>
    <t>Bjarne Rødseth</t>
  </si>
  <si>
    <t>Bjarne Selboskar</t>
  </si>
  <si>
    <t>Solberg</t>
  </si>
  <si>
    <t>Bjørn V Giske</t>
  </si>
  <si>
    <t>Bjørnar Helgesen</t>
  </si>
  <si>
    <t>Bjørnar Vedvik</t>
  </si>
  <si>
    <t>Bård Øie</t>
  </si>
  <si>
    <t>C W Grønning</t>
  </si>
  <si>
    <t>Charles Jacobsen</t>
  </si>
  <si>
    <t>Christian F Nilsen</t>
  </si>
  <si>
    <t>Christian Holstad Lilleng</t>
  </si>
  <si>
    <t>Christine Teien</t>
  </si>
  <si>
    <t>Dag A Hauge</t>
  </si>
  <si>
    <t>Dagfinn Sandvik</t>
  </si>
  <si>
    <t>Dagfinn Strømme</t>
  </si>
  <si>
    <t>E Kristvik</t>
  </si>
  <si>
    <t>E S Ringstad</t>
  </si>
  <si>
    <t>Edvin Furset</t>
  </si>
  <si>
    <t>Edvin Overå</t>
  </si>
  <si>
    <t>Egil Gaustad</t>
  </si>
  <si>
    <t>Egil Glomset</t>
  </si>
  <si>
    <t>Egil J Frøysa</t>
  </si>
  <si>
    <t>Egil Åkernes</t>
  </si>
  <si>
    <t>Einar Blindheim</t>
  </si>
  <si>
    <t>Valderøy</t>
  </si>
  <si>
    <t>Einar F Espeseth</t>
  </si>
  <si>
    <t>Einar Frøysa</t>
  </si>
  <si>
    <t>Einar Melseter</t>
  </si>
  <si>
    <t>Einar Nedregotten</t>
  </si>
  <si>
    <t>Longva</t>
  </si>
  <si>
    <t>Einar O Vestre</t>
  </si>
  <si>
    <t>Vaksvik</t>
  </si>
  <si>
    <t>Einar Olsen</t>
  </si>
  <si>
    <t>Einar Øie</t>
  </si>
  <si>
    <t>Eirik Digernes</t>
  </si>
  <si>
    <t>Eirik Røhus Øie</t>
  </si>
  <si>
    <t>Eivind Rørhus Øie</t>
  </si>
  <si>
    <t>Eivind Vestre</t>
  </si>
  <si>
    <t>Elias Overå</t>
  </si>
  <si>
    <t>Elias Roald</t>
  </si>
  <si>
    <t>Elias Rørhus</t>
  </si>
  <si>
    <t>Emil Staurset</t>
  </si>
  <si>
    <t>Stordal</t>
  </si>
  <si>
    <t>Erling Flydal</t>
  </si>
  <si>
    <t>Erling Tandstad</t>
  </si>
  <si>
    <t>Erling Volset</t>
  </si>
  <si>
    <t>Erling Ørjaseter</t>
  </si>
  <si>
    <t>Ernst Fylling</t>
  </si>
  <si>
    <t>Eskil Norstrand</t>
  </si>
  <si>
    <t>Finn A Oldeide</t>
  </si>
  <si>
    <t>Finn Larsen</t>
  </si>
  <si>
    <t>Folke Slyngstad</t>
  </si>
  <si>
    <t>Frank Sve</t>
  </si>
  <si>
    <t>Fredrik Emblem</t>
  </si>
  <si>
    <t>Emblem</t>
  </si>
  <si>
    <t>Fredrik Viseth</t>
  </si>
  <si>
    <t>Fride L Fagervoll</t>
  </si>
  <si>
    <t>Fritjof Sletta</t>
  </si>
  <si>
    <t>Frode Giske</t>
  </si>
  <si>
    <t>Geir Liljevoll</t>
  </si>
  <si>
    <t>Geir M Kaaresen</t>
  </si>
  <si>
    <t>Geir Sæter</t>
  </si>
  <si>
    <t>Georg Maråk</t>
  </si>
  <si>
    <t>Georg Vasset</t>
  </si>
  <si>
    <t>Gerhard Vasset</t>
  </si>
  <si>
    <t>Gudleik Digernes</t>
  </si>
  <si>
    <t>Gunnar Bruseth</t>
  </si>
  <si>
    <t>Gunnar Eidskremvik</t>
  </si>
  <si>
    <t>Gunnar Giske</t>
  </si>
  <si>
    <t>Gunnar Gjengstø</t>
  </si>
  <si>
    <t>Gunnar Kili</t>
  </si>
  <si>
    <t>Gunnar Løseth</t>
  </si>
  <si>
    <t>Gunnar Mjeltevik</t>
  </si>
  <si>
    <t>Hundeidvik</t>
  </si>
  <si>
    <t>Gunnar Naas</t>
  </si>
  <si>
    <t>Haldor Kulseth</t>
  </si>
  <si>
    <t>Halstein Åsnes</t>
  </si>
  <si>
    <t>Halvor Bjørdal</t>
  </si>
  <si>
    <t>Hanne Vangen</t>
  </si>
  <si>
    <t>Hans Brandal</t>
  </si>
  <si>
    <t>Hans C Midthaug</t>
  </si>
  <si>
    <t>Hans Fauske</t>
  </si>
  <si>
    <t>Hans Jun Fauske</t>
  </si>
  <si>
    <t>Hans Os</t>
  </si>
  <si>
    <t>Harald Andersen</t>
  </si>
  <si>
    <t>Harald Bigset</t>
  </si>
  <si>
    <t>Vestrefjord</t>
  </si>
  <si>
    <t>Harald Eide</t>
  </si>
  <si>
    <t>Harald Fuske</t>
  </si>
  <si>
    <t>Engesetdal</t>
  </si>
  <si>
    <t>Harald Korsnes</t>
  </si>
  <si>
    <t>Tafjord</t>
  </si>
  <si>
    <t>Harald Lied</t>
  </si>
  <si>
    <t>Harald Nørve</t>
  </si>
  <si>
    <t>Harald Starheim</t>
  </si>
  <si>
    <t>Harald Staven</t>
  </si>
  <si>
    <t>Harald Strømmen</t>
  </si>
  <si>
    <t>Harald Søvik</t>
  </si>
  <si>
    <t>Harald Tandstad</t>
  </si>
  <si>
    <t>Harald Vestre</t>
  </si>
  <si>
    <t>Harald Åkernes</t>
  </si>
  <si>
    <t>Harry S Eikemo</t>
  </si>
  <si>
    <t>Helge Gresdal</t>
  </si>
  <si>
    <t>Helge Hofseth</t>
  </si>
  <si>
    <t>Helge Hole</t>
  </si>
  <si>
    <t>Helge Warholm</t>
  </si>
  <si>
    <t>Hermod Velle</t>
  </si>
  <si>
    <t>Hermund Fjørtoft</t>
  </si>
  <si>
    <t>Herold Johansen</t>
  </si>
  <si>
    <t>Herolf Gresdal</t>
  </si>
  <si>
    <t>Hildegunn Ulvestad</t>
  </si>
  <si>
    <t>Håkon Bjørkavåg</t>
  </si>
  <si>
    <t>Håkon Hasle</t>
  </si>
  <si>
    <t>Håkon Kjellstad</t>
  </si>
  <si>
    <t>Håkon Lied</t>
  </si>
  <si>
    <t>Håvard Giske</t>
  </si>
  <si>
    <t>Håvard Grøvelen</t>
  </si>
  <si>
    <t>Idal Molvær</t>
  </si>
  <si>
    <t>Ingar Reiten</t>
  </si>
  <si>
    <t>Inge Husby</t>
  </si>
  <si>
    <t>Ingolf Myklebust</t>
  </si>
  <si>
    <t>Harøy</t>
  </si>
  <si>
    <t>Ingvald Knivsflå</t>
  </si>
  <si>
    <t>Ingvald Stadsnes</t>
  </si>
  <si>
    <t>Ivar Arne Storseter</t>
  </si>
  <si>
    <t>Ivar Lie</t>
  </si>
  <si>
    <t>Ivar P Molvær</t>
  </si>
  <si>
    <t>Ivar Reiten</t>
  </si>
  <si>
    <t>Ivar Spjelkavik</t>
  </si>
  <si>
    <t>Ivar Støversten</t>
  </si>
  <si>
    <t>Iver Bakken</t>
  </si>
  <si>
    <t>Iver Isaksen</t>
  </si>
  <si>
    <t>Iver Korsnes</t>
  </si>
  <si>
    <t>J L Møll</t>
  </si>
  <si>
    <t>Jac S Rørvik</t>
  </si>
  <si>
    <t>Jacob Skjelten</t>
  </si>
  <si>
    <t>Jam I Støversten</t>
  </si>
  <si>
    <t>Jan  R Gresdal</t>
  </si>
  <si>
    <t>Jan A Sletta</t>
  </si>
  <si>
    <t>Jan E Løseth</t>
  </si>
  <si>
    <t>Jan E Øksvang</t>
  </si>
  <si>
    <t>Jan Gjerde</t>
  </si>
  <si>
    <t>Jan Homlong</t>
  </si>
  <si>
    <t>Jan Lidvar Klokk</t>
  </si>
  <si>
    <t>Jan Mauren</t>
  </si>
  <si>
    <t>Jan P Aasen</t>
  </si>
  <si>
    <t>Jan P Ingebriktsen</t>
  </si>
  <si>
    <t>Jan Sandblåst</t>
  </si>
  <si>
    <t>Jan V Ulvestad</t>
  </si>
  <si>
    <t>Jarle Bjørkavåg</t>
  </si>
  <si>
    <t>Jarle Gresdal</t>
  </si>
  <si>
    <t>Jarle Kaald</t>
  </si>
  <si>
    <t>Giske HV</t>
  </si>
  <si>
    <t>Jarle Midtbust</t>
  </si>
  <si>
    <t>Jarle Veddegjerde</t>
  </si>
  <si>
    <t>Johan Aasen</t>
  </si>
  <si>
    <t>Johan Aspehaug</t>
  </si>
  <si>
    <t>Johan Flo</t>
  </si>
  <si>
    <t>Johan Furholm</t>
  </si>
  <si>
    <t>Johan Giskeødegård</t>
  </si>
  <si>
    <t>Johan P Molvær</t>
  </si>
  <si>
    <t>Johan S Aurdal</t>
  </si>
  <si>
    <t>Johan Skodjereite</t>
  </si>
  <si>
    <t>Johan Veddegjerde</t>
  </si>
  <si>
    <t>John Blomli</t>
  </si>
  <si>
    <t>John J Søvik</t>
  </si>
  <si>
    <t>John Lindvik</t>
  </si>
  <si>
    <t>John Norstrand</t>
  </si>
  <si>
    <t>John Solheimsnes</t>
  </si>
  <si>
    <t>Jon A Molvær</t>
  </si>
  <si>
    <t>Jon G Brunstad</t>
  </si>
  <si>
    <t>Jon Lande</t>
  </si>
  <si>
    <t>Jon Løken</t>
  </si>
  <si>
    <t>Jon Skjelten</t>
  </si>
  <si>
    <t>Jon Stadsnes</t>
  </si>
  <si>
    <t>Jonas Hildremyr</t>
  </si>
  <si>
    <t>Jostein Engeset</t>
  </si>
  <si>
    <t>Jostein Svenslid</t>
  </si>
  <si>
    <t>Just Istad</t>
  </si>
  <si>
    <t>Jørgen Skuseth</t>
  </si>
  <si>
    <t>K B Rørhus</t>
  </si>
  <si>
    <t>K J Ødegård</t>
  </si>
  <si>
    <t>K L Lindseth</t>
  </si>
  <si>
    <t>Kare Stadheim</t>
  </si>
  <si>
    <t>Karin Helgesen</t>
  </si>
  <si>
    <t>Karl Blindheimnes</t>
  </si>
  <si>
    <t>Karl Grindvik</t>
  </si>
  <si>
    <t>Karl J Blindheim</t>
  </si>
  <si>
    <t>Karl J Standal</t>
  </si>
  <si>
    <t>Karl Knivsflå</t>
  </si>
  <si>
    <t>Karl Myklebust</t>
  </si>
  <si>
    <t>Karl T Gjengstø</t>
  </si>
  <si>
    <t>Karl W Jacobsen</t>
  </si>
  <si>
    <t>Kaspar Giske</t>
  </si>
  <si>
    <t>Kay Johnny Gjerde</t>
  </si>
  <si>
    <t>Kirsti Frøysadal</t>
  </si>
  <si>
    <t>Kjell A Uggedal</t>
  </si>
  <si>
    <t>Engestdal/Skodje</t>
  </si>
  <si>
    <t>Kjell Aune</t>
  </si>
  <si>
    <t>Kjell Hole</t>
  </si>
  <si>
    <t>Kjell Holmøy</t>
  </si>
  <si>
    <t>Kjell Klemetsen</t>
  </si>
  <si>
    <t>Kjell Rodt</t>
  </si>
  <si>
    <t>Kjell Selboskar</t>
  </si>
  <si>
    <t>Kjetil Rise</t>
  </si>
  <si>
    <t>Kjetil Støversten</t>
  </si>
  <si>
    <t>Klaus Slyngstad</t>
  </si>
  <si>
    <t>Knut Fagerli</t>
  </si>
  <si>
    <t>Knut Flo</t>
  </si>
  <si>
    <t>Knut Gresdal</t>
  </si>
  <si>
    <t>Engsetdal</t>
  </si>
  <si>
    <t>Knut Hansen</t>
  </si>
  <si>
    <t>Knut J Frøysa</t>
  </si>
  <si>
    <t>Knut Rise</t>
  </si>
  <si>
    <t>Knut Sundgot</t>
  </si>
  <si>
    <t>Knut Tryggestad</t>
  </si>
  <si>
    <t>Knut Vadset</t>
  </si>
  <si>
    <t>Kristian A Glomset</t>
  </si>
  <si>
    <t>Kristian Klemetsen</t>
  </si>
  <si>
    <t>Kristian Ruset</t>
  </si>
  <si>
    <t>Kristoffer Sunde</t>
  </si>
  <si>
    <t>Kurt E Sundgot</t>
  </si>
  <si>
    <t>Kåre Brunstad</t>
  </si>
  <si>
    <t>Kåre Engeset</t>
  </si>
  <si>
    <t>Nordal</t>
  </si>
  <si>
    <t>Kåre Fylling</t>
  </si>
  <si>
    <t>Kåre H Midthaug</t>
  </si>
  <si>
    <t>Kåre O Longva</t>
  </si>
  <si>
    <t>Kåre Reiten</t>
  </si>
  <si>
    <t>Kåre Strømme</t>
  </si>
  <si>
    <t>Lenart Tennfjord</t>
  </si>
  <si>
    <t>Lars B Møll</t>
  </si>
  <si>
    <t>Lars Fivelstad</t>
  </si>
  <si>
    <t>Lars Lade</t>
  </si>
  <si>
    <t>Lars Moe</t>
  </si>
  <si>
    <t>Lars Molværsmyr</t>
  </si>
  <si>
    <t>Lars O Liavåg</t>
  </si>
  <si>
    <t>Lars P Fylling</t>
  </si>
  <si>
    <t>Lars P Knivsflå</t>
  </si>
  <si>
    <t>Lars Storås</t>
  </si>
  <si>
    <t>Lars Tynes</t>
  </si>
  <si>
    <t>Lars Ytterland</t>
  </si>
  <si>
    <t>Laurits K Roald</t>
  </si>
  <si>
    <t>Laurits O Roald</t>
  </si>
  <si>
    <t>Leidulf Andestad</t>
  </si>
  <si>
    <t>Leidulf Nogva</t>
  </si>
  <si>
    <t>Leif A Fivelstad</t>
  </si>
  <si>
    <t>Leif Fivelstad</t>
  </si>
  <si>
    <t>Leif Klakken</t>
  </si>
  <si>
    <t>Leif Lømo</t>
  </si>
  <si>
    <t>Leif Midtbust</t>
  </si>
  <si>
    <t>Leif P Hofseth</t>
  </si>
  <si>
    <t>Leif Thue</t>
  </si>
  <si>
    <t>Leif Tusvik</t>
  </si>
  <si>
    <t>Leif Vang</t>
  </si>
  <si>
    <t>Leif Ørjaseter</t>
  </si>
  <si>
    <t>Lidvar Emdal</t>
  </si>
  <si>
    <t>M Grønningseter</t>
  </si>
  <si>
    <t>M Nicolaisen</t>
  </si>
  <si>
    <t>M O Kleven</t>
  </si>
  <si>
    <t>Magnar Muldal</t>
  </si>
  <si>
    <t>Magne Fylling</t>
  </si>
  <si>
    <t>Magne Hoel</t>
  </si>
  <si>
    <t>Magne Rise</t>
  </si>
  <si>
    <t>Magne Rødset</t>
  </si>
  <si>
    <t>Magnus Bjørdal</t>
  </si>
  <si>
    <t>Marius Langlo</t>
  </si>
  <si>
    <t>Marius Mikalsen</t>
  </si>
  <si>
    <t>Martin Eidskremvik</t>
  </si>
  <si>
    <t>Martin Lade</t>
  </si>
  <si>
    <t>Martin Molvær</t>
  </si>
  <si>
    <t>Martin Vadset</t>
  </si>
  <si>
    <t>Martin Ørjaseter</t>
  </si>
  <si>
    <t>Martinius Støle</t>
  </si>
  <si>
    <t>Mikal Skodjereite</t>
  </si>
  <si>
    <t>Mindor Ljøen</t>
  </si>
  <si>
    <t>Monrad Hole</t>
  </si>
  <si>
    <t>Målfinn Ånning</t>
  </si>
  <si>
    <t>N J Skjong</t>
  </si>
  <si>
    <t>Nils A Nilsen</t>
  </si>
  <si>
    <t>Nils Digernes</t>
  </si>
  <si>
    <t>Nils J Bøe</t>
  </si>
  <si>
    <t>Nils J Mikalsen</t>
  </si>
  <si>
    <t>Nils M Grønningseter</t>
  </si>
  <si>
    <t>Nils Myklebust</t>
  </si>
  <si>
    <t>Nils O Frøysa</t>
  </si>
  <si>
    <t>Nils Petter Sve</t>
  </si>
  <si>
    <t>Nils Storås</t>
  </si>
  <si>
    <t>Nils T Bjørke</t>
  </si>
  <si>
    <t>Norvald Sjøholt</t>
  </si>
  <si>
    <t>O J Haram</t>
  </si>
  <si>
    <t>Haramsøy</t>
  </si>
  <si>
    <t>Odd A Røbekk</t>
  </si>
  <si>
    <t>Odd H Hildre</t>
  </si>
  <si>
    <t>Odd Knivsflå</t>
  </si>
  <si>
    <t>Odd Midtbust</t>
  </si>
  <si>
    <t>Odd Sorthe</t>
  </si>
  <si>
    <t>Oddbjørn Overå</t>
  </si>
  <si>
    <t>Oddbjørn Strømmen</t>
  </si>
  <si>
    <t>Oddmund Fivelstad</t>
  </si>
  <si>
    <t>Oddmund Ljøen</t>
  </si>
  <si>
    <t>Oddmund Nilsen</t>
  </si>
  <si>
    <t>Oddvar Tryggestad</t>
  </si>
  <si>
    <t>Oddvar Tynes</t>
  </si>
  <si>
    <t>Oddvar Øie</t>
  </si>
  <si>
    <t>Oddvin Gjerde</t>
  </si>
  <si>
    <t>Oddvin Westerås</t>
  </si>
  <si>
    <t>Ola A Nybø</t>
  </si>
  <si>
    <t>Ola Fivelstad</t>
  </si>
  <si>
    <t>Ola Hole</t>
  </si>
  <si>
    <t>Ola K Dybvik</t>
  </si>
  <si>
    <t>Ola K Ljøen</t>
  </si>
  <si>
    <t>Ola K Molnes</t>
  </si>
  <si>
    <t>Ola Mikalsen</t>
  </si>
  <si>
    <t>Ola Nygård</t>
  </si>
  <si>
    <t>Olav Aaland</t>
  </si>
  <si>
    <t>Olav Almeskar</t>
  </si>
  <si>
    <t>Olav Bruset</t>
  </si>
  <si>
    <t>Olav E Gausdal</t>
  </si>
  <si>
    <t>Olav Engeseth</t>
  </si>
  <si>
    <t>Olav Flåm</t>
  </si>
  <si>
    <t>Olav Frøysa</t>
  </si>
  <si>
    <t>Olav Glomset</t>
  </si>
  <si>
    <t>Olav Hauge</t>
  </si>
  <si>
    <t>Olav Kaldhusseter</t>
  </si>
  <si>
    <t>Olav Larsen</t>
  </si>
  <si>
    <t>Olav Marken</t>
  </si>
  <si>
    <t>Olav Skjelten</t>
  </si>
  <si>
    <t>Olav Yndestad</t>
  </si>
  <si>
    <t>Ole A Ringstad</t>
  </si>
  <si>
    <t>Ole Brunstad</t>
  </si>
  <si>
    <t>Ole L Hole</t>
  </si>
  <si>
    <t>Ole M Klokset</t>
  </si>
  <si>
    <t>Ole Nybø</t>
  </si>
  <si>
    <t>Ole P Klokset</t>
  </si>
  <si>
    <t>Ole Sætre</t>
  </si>
  <si>
    <t>Ikornes</t>
  </si>
  <si>
    <t>Ole Søvik</t>
  </si>
  <si>
    <t>Omar Løkka</t>
  </si>
  <si>
    <t>Oscar Drønnen</t>
  </si>
  <si>
    <t>Oskar Talhsy</t>
  </si>
  <si>
    <t>Ottar Engeset</t>
  </si>
  <si>
    <t>Otto Standal</t>
  </si>
  <si>
    <t>Ove Fylling</t>
  </si>
  <si>
    <t>Ove Løfall</t>
  </si>
  <si>
    <t>P Strømmen</t>
  </si>
  <si>
    <t>Paul Midtlid</t>
  </si>
  <si>
    <t>Paul Moen</t>
  </si>
  <si>
    <t>Paul P Vaksvik</t>
  </si>
  <si>
    <t>Paulus Opstad</t>
  </si>
  <si>
    <t>Peder P Veiberg</t>
  </si>
  <si>
    <t>Peder Vollset</t>
  </si>
  <si>
    <t>Per A Nedregotten</t>
  </si>
  <si>
    <t>Per bjørkavoll</t>
  </si>
  <si>
    <t>Per G Tryggestad</t>
  </si>
  <si>
    <t>Per Giskehaug</t>
  </si>
  <si>
    <t>Per Hildremyr</t>
  </si>
  <si>
    <t>Per I Aakvik</t>
  </si>
  <si>
    <t>Per I Vatten</t>
  </si>
  <si>
    <t>før</t>
  </si>
  <si>
    <t>Per Ingebriktsen</t>
  </si>
  <si>
    <t>Per K Homlong</t>
  </si>
  <si>
    <t>Per Langhaug</t>
  </si>
  <si>
    <t>Per Langlo</t>
  </si>
  <si>
    <t>Per O Tronstad</t>
  </si>
  <si>
    <t>Per Tronstad</t>
  </si>
  <si>
    <t>Per Ørjaseter</t>
  </si>
  <si>
    <t>Perry J Ansok</t>
  </si>
  <si>
    <t>Perry Roald</t>
  </si>
  <si>
    <t>Petter A Roald</t>
  </si>
  <si>
    <t>Petter Digernes</t>
  </si>
  <si>
    <t>Petter Gjerde</t>
  </si>
  <si>
    <t>Petter Gresdal</t>
  </si>
  <si>
    <t>Petter H Bjørlykkestøl</t>
  </si>
  <si>
    <t>Petter J Lied</t>
  </si>
  <si>
    <t>Petter Lien</t>
  </si>
  <si>
    <t>Petter M Skodjereite</t>
  </si>
  <si>
    <t>Petter Nogva</t>
  </si>
  <si>
    <t>Petter O Nilsen</t>
  </si>
  <si>
    <t>Petter Vestre</t>
  </si>
  <si>
    <t>Pål Heggestad</t>
  </si>
  <si>
    <t>Ragnar Myren</t>
  </si>
  <si>
    <t>Randi Spjelkavik</t>
  </si>
  <si>
    <t>Rasmus Beite</t>
  </si>
  <si>
    <t>Reidar Bringsli</t>
  </si>
  <si>
    <t>Reidar Eidskremvik</t>
  </si>
  <si>
    <t>Reidar Kaldhusster</t>
  </si>
  <si>
    <t>Reidar Kjellstadli</t>
  </si>
  <si>
    <t>Reidar Lied</t>
  </si>
  <si>
    <t>Ricard Reiten</t>
  </si>
  <si>
    <t>Roald Sørå</t>
  </si>
  <si>
    <t>Robert Helgesen</t>
  </si>
  <si>
    <t>Robert Hurlen</t>
  </si>
  <si>
    <t>Robert Nicolaisen</t>
  </si>
  <si>
    <t>Rolf Aarset</t>
  </si>
  <si>
    <t>Rolf Ballgersen</t>
  </si>
  <si>
    <t>Rolf Eldevik</t>
  </si>
  <si>
    <t>Rolf Kjellstadli</t>
  </si>
  <si>
    <t>Rolf Longva</t>
  </si>
  <si>
    <t>Rolf Matvik</t>
  </si>
  <si>
    <t>Rolf P Spjelkavik</t>
  </si>
  <si>
    <t>Ronny Vedå</t>
  </si>
  <si>
    <t>Rune Holtan</t>
  </si>
  <si>
    <t>S J Rørvik</t>
  </si>
  <si>
    <t>Samund Rørvik</t>
  </si>
  <si>
    <t>Severin Sjøholt</t>
  </si>
  <si>
    <t>Sigmund Naas</t>
  </si>
  <si>
    <t>Sigmund Søvik</t>
  </si>
  <si>
    <t>Sigurd Aurdal</t>
  </si>
  <si>
    <t>Sigurd Helgesen</t>
  </si>
  <si>
    <t>Sigurd Landsverk</t>
  </si>
  <si>
    <t>Sigurd Nygård</t>
  </si>
  <si>
    <t>Sigvard Værnes</t>
  </si>
  <si>
    <t>Sigvart Grønvik</t>
  </si>
  <si>
    <t>Sindre Høgalmen</t>
  </si>
  <si>
    <t>Siv H Klokset</t>
  </si>
  <si>
    <t>Sivert Fylling</t>
  </si>
  <si>
    <t>Sivert Sve</t>
  </si>
  <si>
    <t>Solveig Helgesen</t>
  </si>
  <si>
    <t>Sonia Bratset</t>
  </si>
  <si>
    <t>Sonia Bratthaug</t>
  </si>
  <si>
    <t>Stein A Vedde</t>
  </si>
  <si>
    <t>Steinar Aanning</t>
  </si>
  <si>
    <t>Steinar Fylling</t>
  </si>
  <si>
    <t>Steinar Lekanger</t>
  </si>
  <si>
    <t>Steinar Vadset</t>
  </si>
  <si>
    <t>Stig Fjørtoft</t>
  </si>
  <si>
    <t>Stig Tryggestad</t>
  </si>
  <si>
    <t>Svein Aspehaug</t>
  </si>
  <si>
    <t>Svein Liljevoll</t>
  </si>
  <si>
    <t>Svein O Døving</t>
  </si>
  <si>
    <t>Svein Sellæg</t>
  </si>
  <si>
    <t>Sveinung Giske</t>
  </si>
  <si>
    <t>Sven O Gresdal</t>
  </si>
  <si>
    <t>Svenn Andre Alvestad</t>
  </si>
  <si>
    <t>Sverre Alm</t>
  </si>
  <si>
    <t>Sverre Botnen</t>
  </si>
  <si>
    <t>Sverre Garseth</t>
  </si>
  <si>
    <t>Sverre Holtereite</t>
  </si>
  <si>
    <t>Sverre Ommedal</t>
  </si>
  <si>
    <t>Sverre Storås</t>
  </si>
  <si>
    <t>Synne Kristoffersen</t>
  </si>
  <si>
    <t>Terje Frostad</t>
  </si>
  <si>
    <t>Terje Haugseth</t>
  </si>
  <si>
    <t>Terje Røbekk</t>
  </si>
  <si>
    <t>Terje Værnes</t>
  </si>
  <si>
    <t>Theodor T Vadset</t>
  </si>
  <si>
    <t>Thomas Vadset</t>
  </si>
  <si>
    <t>Thor Einar Aurdal</t>
  </si>
  <si>
    <t>Thor O Fivelstad</t>
  </si>
  <si>
    <t>Thor Reed</t>
  </si>
  <si>
    <t>Tor Haugen</t>
  </si>
  <si>
    <t>Tor Midtbust</t>
  </si>
  <si>
    <t>Tor S Grønningseter</t>
  </si>
  <si>
    <t>Tor Storås</t>
  </si>
  <si>
    <t>Toraleiv Westerås</t>
  </si>
  <si>
    <t>Toralv Vadset</t>
  </si>
  <si>
    <t>Torbjørn Bøkerstad</t>
  </si>
  <si>
    <t>Torbjørn Fylling</t>
  </si>
  <si>
    <t>Torbjørn Sønderland</t>
  </si>
  <si>
    <t>Tore Hauge</t>
  </si>
  <si>
    <t>Tore Knivsflå</t>
  </si>
  <si>
    <t>Torleif Selboskar</t>
  </si>
  <si>
    <t>Torleif Tafjord</t>
  </si>
  <si>
    <t>Tormod Fylling</t>
  </si>
  <si>
    <t>Torvald T Vadset</t>
  </si>
  <si>
    <t>Trond Tafjord</t>
  </si>
  <si>
    <t>Trond W Kruger</t>
  </si>
  <si>
    <t>Trygve Aannø</t>
  </si>
  <si>
    <t>Trygve Digernes</t>
  </si>
  <si>
    <t>Trygve Rønstad</t>
  </si>
  <si>
    <t>Trygve Tryggestad</t>
  </si>
  <si>
    <t>Ulf Mollestad</t>
  </si>
  <si>
    <t>Vegard Digernes</t>
  </si>
  <si>
    <t>Vidar Lorgen</t>
  </si>
  <si>
    <t>Werner Staurset</t>
  </si>
  <si>
    <t>Wilfred Kruger</t>
  </si>
  <si>
    <t>Willy Digernes</t>
  </si>
  <si>
    <t>Øystein Frøysa</t>
  </si>
  <si>
    <t>Øystein Sjøholt</t>
  </si>
  <si>
    <t>Åge Stavren</t>
  </si>
  <si>
    <t>Summer År</t>
  </si>
  <si>
    <t>30/16</t>
  </si>
  <si>
    <t>10/88´</t>
  </si>
  <si>
    <t xml:space="preserve">Lars Høybakk </t>
  </si>
  <si>
    <t>Utdelt til Ivar Fivelstad</t>
  </si>
  <si>
    <t>ny2018</t>
  </si>
  <si>
    <t>ny2016</t>
  </si>
  <si>
    <t>ny2015</t>
  </si>
  <si>
    <t>Utgått 2016</t>
  </si>
  <si>
    <t>Bjørnar R Aurdal</t>
  </si>
  <si>
    <t>Daniel Blindheim</t>
  </si>
  <si>
    <t>ny2017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</si>
</sst>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dd&quot;.&quot;mmm"/>
    <numFmt numFmtId="166" formatCode="mmm&quot;.&quot;yy"/>
    <numFmt numFmtId="167" formatCode="dd&quot;.&quot;mm&quot;.&quot;yyyy"/>
    <numFmt numFmtId="168" formatCode="[$kr-414]&quot; &quot;#,##0.00;[Red]&quot;-&quot;[$kr-414]&quot; &quot;#,##0.00"/>
  </numFmts>
  <fonts count="25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sz val="10"/>
      <color rgb="FF000000"/>
      <name val="Arial1"/>
    </font>
    <font>
      <b/>
      <i/>
      <u/>
      <sz val="11"/>
      <color rgb="FF000000"/>
      <name val="Calibri"/>
      <family val="2"/>
    </font>
    <font>
      <b/>
      <sz val="48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rgb="FF000000"/>
      <name val="Calibri"/>
      <family val="2"/>
    </font>
    <font>
      <b/>
      <u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i/>
      <u/>
      <sz val="11"/>
      <color rgb="FF000000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sz val="12"/>
      <color rgb="FF000000"/>
      <name val="Times New Roman"/>
      <family val="1"/>
    </font>
    <font>
      <sz val="8"/>
      <color rgb="FF000000"/>
      <name val="Verdana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10"/>
      <color rgb="FFFFFFFF"/>
      <name val="Arial1"/>
    </font>
    <font>
      <sz val="8"/>
      <color rgb="FF000000"/>
      <name val="Arial1"/>
    </font>
    <font>
      <b/>
      <sz val="8"/>
      <color rgb="FF000000"/>
      <name val="Arial1"/>
    </font>
    <font>
      <b/>
      <sz val="11"/>
      <color rgb="FF000000"/>
      <name val="Arial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3" fillId="0" borderId="0"/>
    <xf numFmtId="168" fontId="3" fillId="0" borderId="0"/>
  </cellStyleXfs>
  <cellXfs count="7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6" fillId="2" borderId="1" xfId="0" applyFont="1" applyFill="1" applyBorder="1"/>
    <xf numFmtId="0" fontId="7" fillId="0" borderId="0" xfId="0" applyFont="1"/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164" fontId="0" fillId="0" borderId="0" xfId="0" applyNumberFormat="1"/>
    <xf numFmtId="0" fontId="10" fillId="0" borderId="2" xfId="0" applyFont="1" applyBorder="1" applyAlignment="1">
      <alignment horizontal="center"/>
    </xf>
    <xf numFmtId="0" fontId="0" fillId="2" borderId="0" xfId="0" applyFill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9" fillId="0" borderId="0" xfId="0" applyFont="1" applyAlignment="1"/>
    <xf numFmtId="0" fontId="13" fillId="0" borderId="0" xfId="0" applyFont="1"/>
    <xf numFmtId="0" fontId="14" fillId="0" borderId="0" xfId="0" applyFont="1"/>
    <xf numFmtId="0" fontId="15" fillId="0" borderId="0" xfId="0" applyFont="1"/>
    <xf numFmtId="166" fontId="0" fillId="0" borderId="0" xfId="0" applyNumberFormat="1"/>
    <xf numFmtId="0" fontId="16" fillId="2" borderId="0" xfId="0" applyFont="1" applyFill="1"/>
    <xf numFmtId="2" fontId="0" fillId="0" borderId="0" xfId="0" applyNumberFormat="1"/>
    <xf numFmtId="0" fontId="0" fillId="0" borderId="0" xfId="0" applyFont="1"/>
    <xf numFmtId="0" fontId="0" fillId="3" borderId="0" xfId="0" applyFill="1"/>
    <xf numFmtId="165" fontId="0" fillId="0" borderId="0" xfId="0" applyNumberFormat="1"/>
    <xf numFmtId="166" fontId="0" fillId="3" borderId="0" xfId="0" applyNumberFormat="1" applyFill="1"/>
    <xf numFmtId="0" fontId="0" fillId="3" borderId="0" xfId="0" applyFill="1" applyAlignment="1">
      <alignment horizontal="left"/>
    </xf>
    <xf numFmtId="2" fontId="0" fillId="3" borderId="0" xfId="0" applyNumberFormat="1" applyFill="1"/>
    <xf numFmtId="0" fontId="17" fillId="0" borderId="0" xfId="0" applyFont="1"/>
    <xf numFmtId="0" fontId="18" fillId="0" borderId="0" xfId="0" applyFont="1"/>
    <xf numFmtId="167" fontId="0" fillId="0" borderId="0" xfId="0" applyNumberFormat="1"/>
    <xf numFmtId="0" fontId="19" fillId="0" borderId="0" xfId="0" applyFont="1"/>
    <xf numFmtId="0" fontId="0" fillId="0" borderId="0" xfId="0" applyFill="1"/>
    <xf numFmtId="0" fontId="5" fillId="2" borderId="0" xfId="0" applyFont="1" applyFill="1"/>
    <xf numFmtId="0" fontId="0" fillId="4" borderId="0" xfId="0" applyFill="1"/>
    <xf numFmtId="0" fontId="0" fillId="5" borderId="0" xfId="0" applyFill="1"/>
    <xf numFmtId="0" fontId="20" fillId="0" borderId="0" xfId="0" applyFont="1"/>
    <xf numFmtId="0" fontId="20" fillId="0" borderId="0" xfId="0" applyFont="1" applyFill="1"/>
    <xf numFmtId="0" fontId="20" fillId="5" borderId="0" xfId="0" applyFont="1" applyFill="1"/>
    <xf numFmtId="0" fontId="0" fillId="6" borderId="0" xfId="0" applyFill="1"/>
    <xf numFmtId="0" fontId="21" fillId="0" borderId="0" xfId="0" applyFont="1"/>
    <xf numFmtId="165" fontId="0" fillId="2" borderId="0" xfId="0" applyNumberFormat="1" applyFill="1"/>
    <xf numFmtId="0" fontId="2" fillId="0" borderId="0" xfId="0" applyFont="1"/>
    <xf numFmtId="0" fontId="2" fillId="2" borderId="0" xfId="0" applyFont="1" applyFill="1"/>
    <xf numFmtId="0" fontId="2" fillId="0" borderId="0" xfId="0" applyFont="1" applyFill="1"/>
    <xf numFmtId="0" fontId="2" fillId="6" borderId="0" xfId="0" applyFont="1" applyFill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2" fillId="0" borderId="0" xfId="3" applyFont="1" applyFill="1" applyAlignment="1" applyProtection="1">
      <alignment textRotation="180"/>
    </xf>
    <xf numFmtId="0" fontId="23" fillId="0" borderId="0" xfId="3" applyFont="1" applyFill="1" applyAlignment="1" applyProtection="1">
      <alignment textRotation="180"/>
    </xf>
    <xf numFmtId="0" fontId="22" fillId="2" borderId="0" xfId="3" applyFont="1" applyFill="1" applyAlignment="1" applyProtection="1">
      <alignment textRotation="180"/>
    </xf>
    <xf numFmtId="0" fontId="22" fillId="7" borderId="0" xfId="3" applyFont="1" applyFill="1" applyAlignment="1" applyProtection="1">
      <alignment textRotation="180"/>
    </xf>
    <xf numFmtId="0" fontId="24" fillId="0" borderId="0" xfId="3" applyFont="1" applyFill="1" applyAlignment="1" applyProtection="1">
      <alignment horizontal="center"/>
    </xf>
    <xf numFmtId="0" fontId="22" fillId="0" borderId="0" xfId="3" applyFont="1" applyFill="1" applyAlignment="1" applyProtection="1"/>
    <xf numFmtId="0" fontId="22" fillId="2" borderId="0" xfId="3" applyFont="1" applyFill="1" applyAlignment="1" applyProtection="1"/>
    <xf numFmtId="0" fontId="22" fillId="7" borderId="0" xfId="3" applyFont="1" applyFill="1" applyAlignment="1" applyProtection="1"/>
    <xf numFmtId="0" fontId="23" fillId="0" borderId="0" xfId="3" applyFont="1" applyFill="1" applyAlignment="1" applyProtection="1"/>
    <xf numFmtId="0" fontId="22" fillId="0" borderId="0" xfId="3" applyFont="1" applyFill="1" applyAlignment="1" applyProtection="1">
      <alignment horizontal="center"/>
    </xf>
    <xf numFmtId="0" fontId="2" fillId="0" borderId="0" xfId="3" applyFont="1" applyFill="1" applyAlignment="1" applyProtection="1"/>
    <xf numFmtId="0" fontId="2" fillId="2" borderId="0" xfId="3" applyFont="1" applyFill="1" applyAlignment="1" applyProtection="1"/>
    <xf numFmtId="0" fontId="2" fillId="7" borderId="0" xfId="3" applyFont="1" applyFill="1" applyAlignment="1" applyProtection="1"/>
    <xf numFmtId="0" fontId="8" fillId="0" borderId="0" xfId="0" applyFont="1" applyFill="1"/>
    <xf numFmtId="0" fontId="0" fillId="0" borderId="0" xfId="0" applyFill="1" applyAlignment="1">
      <alignment horizontal="center"/>
    </xf>
    <xf numFmtId="0" fontId="14" fillId="0" borderId="0" xfId="0" applyFont="1" applyFill="1"/>
    <xf numFmtId="0" fontId="16" fillId="0" borderId="0" xfId="0" applyFont="1" applyFill="1"/>
    <xf numFmtId="0" fontId="0" fillId="0" borderId="0" xfId="0" applyAlignment="1">
      <alignment horizontal="left"/>
    </xf>
    <xf numFmtId="17" fontId="0" fillId="0" borderId="0" xfId="0" applyNumberFormat="1"/>
    <xf numFmtId="0" fontId="0" fillId="8" borderId="0" xfId="0" applyFill="1"/>
    <xf numFmtId="0" fontId="0" fillId="0" borderId="0" xfId="0" applyAlignment="1">
      <alignment horizontal="left"/>
    </xf>
  </cellXfs>
  <cellStyles count="6">
    <cellStyle name="Heading" xfId="1" xr:uid="{00000000-0005-0000-0000-000000000000}"/>
    <cellStyle name="Heading1" xfId="2" xr:uid="{00000000-0005-0000-0000-000001000000}"/>
    <cellStyle name="Normal" xfId="0" builtinId="0" customBuiltin="1"/>
    <cellStyle name="Normal 2" xfId="3" xr:uid="{00000000-0005-0000-0000-000003000000}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J8" sqref="J8"/>
    </sheetView>
  </sheetViews>
  <sheetFormatPr baseColWidth="10" defaultColWidth="8.83203125" defaultRowHeight="15"/>
  <cols>
    <col min="1" max="2" width="11.5" customWidth="1"/>
    <col min="3" max="3" width="14" customWidth="1"/>
    <col min="4" max="5" width="11.5" customWidth="1"/>
    <col min="6" max="6" width="11.5" style="2" customWidth="1"/>
    <col min="7" max="7" width="19.6640625" customWidth="1"/>
    <col min="8" max="1024" width="11.5" customWidth="1"/>
  </cols>
  <sheetData>
    <row r="1" spans="1:8" ht="62">
      <c r="A1" s="1" t="s">
        <v>0</v>
      </c>
    </row>
    <row r="2" spans="1:8">
      <c r="A2" s="3" t="s">
        <v>1</v>
      </c>
      <c r="B2" s="3" t="s">
        <v>2</v>
      </c>
      <c r="G2" t="s">
        <v>3</v>
      </c>
    </row>
    <row r="3" spans="1:8" ht="21">
      <c r="A3" s="4">
        <v>2018</v>
      </c>
      <c r="B3" s="5" t="s">
        <v>4</v>
      </c>
    </row>
    <row r="4" spans="1:8">
      <c r="A4" t="str">
        <f>Pokaler_inn!B1</f>
        <v>Felt</v>
      </c>
      <c r="B4" t="str">
        <f>Pokaler_inn!B3</f>
        <v>Grunnlag Felt</v>
      </c>
      <c r="D4" s="71" t="str">
        <f>VLOOKUP(A$3,Pokaler_inn!A$5:AO$28,2)</f>
        <v>Anita Garseth</v>
      </c>
      <c r="E4" s="71"/>
      <c r="F4" s="2" t="str">
        <f>VLOOKUP(A$3,Pokaler_inn!A$5:AO$28,3)</f>
        <v>10/88´</v>
      </c>
      <c r="G4" s="2">
        <f>VLOOKUP(A$3,Pokaler_inn!A$5:AO$28,4)</f>
        <v>1</v>
      </c>
    </row>
    <row r="5" spans="1:8">
      <c r="A5" t="str">
        <f>Pokaler_inn!E1</f>
        <v>Felt</v>
      </c>
      <c r="B5" t="str">
        <f>Pokaler_inn!E3</f>
        <v>Mesterskap Felt</v>
      </c>
      <c r="D5" s="71" t="str">
        <f>VLOOKUP(A$3,Pokaler_inn!A$5:AO$28,5)</f>
        <v>Kjell Oddvar Frøysa</v>
      </c>
      <c r="E5" s="71"/>
      <c r="F5" s="2" t="str">
        <f>VLOOKUP(A$3,Pokaler_inn!A$5:AO$28,6)</f>
        <v>41/08</v>
      </c>
      <c r="G5" s="2">
        <f>VLOOKUP(A$3,Pokaler_inn!A$5:AO$28,7)</f>
        <v>1</v>
      </c>
      <c r="H5" t="s">
        <v>1054</v>
      </c>
    </row>
    <row r="6" spans="1:8">
      <c r="A6" t="str">
        <f>Pokaler_inn!H1</f>
        <v>Felt</v>
      </c>
      <c r="B6" t="str">
        <f>Pokaler_inn!H3</f>
        <v>30 skuddspokalen</v>
      </c>
      <c r="D6" s="71" t="str">
        <f>VLOOKUP(A$3,Pokaler_inn!A$5:AO$28,8)</f>
        <v>Frank Sve</v>
      </c>
      <c r="E6" s="71"/>
      <c r="F6" s="2" t="str">
        <f>VLOOKUP(A$3,Pokaler_inn!A$5:AO$28,9)</f>
        <v>30/16</v>
      </c>
      <c r="G6" s="2">
        <f>VLOOKUP(A$3,Pokaler_inn!A$5:AO$28,10)</f>
        <v>1</v>
      </c>
    </row>
    <row r="7" spans="1:8">
      <c r="A7" t="str">
        <f>Pokaler_inn!K1</f>
        <v>Minniatyr</v>
      </c>
      <c r="B7" t="str">
        <f>Pokaler_inn!K3</f>
        <v>Miniatyr Senior</v>
      </c>
      <c r="D7" s="71" t="str">
        <f>VLOOKUP(A$3,Pokaler_inn!A$5:AO$28,11)</f>
        <v>Trine Ramsvik Stette</v>
      </c>
      <c r="E7" s="71"/>
      <c r="F7" s="2">
        <f>VLOOKUP(A$3,Pokaler_inn!A$5:AO$28,12)</f>
        <v>347</v>
      </c>
      <c r="G7" s="2">
        <f>VLOOKUP(A$3,Pokaler_inn!A$5:AO$28,13)</f>
        <v>2</v>
      </c>
    </row>
    <row r="8" spans="1:8">
      <c r="A8" t="str">
        <f>Pokaler_inn!N1</f>
        <v>Bane</v>
      </c>
      <c r="B8" t="str">
        <f>Pokaler_inn!N3</f>
        <v>Presisjonspokalen 15 skudd</v>
      </c>
      <c r="D8" s="71" t="str">
        <f>VLOOKUP(A$3,Pokaler_inn!A$5:AO$28,14)</f>
        <v>Trine Ramsvik Stette</v>
      </c>
      <c r="E8" s="71"/>
      <c r="F8" s="2">
        <f>VLOOKUP(A$3,Pokaler_inn!A$5:AO$28,15)</f>
        <v>148</v>
      </c>
      <c r="G8" s="2">
        <f>VLOOKUP(A$3,Pokaler_inn!A$5:AO$28,16)</f>
        <v>2</v>
      </c>
    </row>
    <row r="9" spans="1:8">
      <c r="A9" t="str">
        <f>Pokaler_inn!Q1</f>
        <v>Bane</v>
      </c>
      <c r="B9" t="str">
        <f>Pokaler_inn!Q3</f>
        <v>Samlagsmester bane V55</v>
      </c>
      <c r="D9" s="71" t="str">
        <f>VLOOKUP(A$3,Pokaler_inn!A$5:AO$28,17)</f>
        <v>Ottar Hauge</v>
      </c>
      <c r="E9" s="71"/>
      <c r="F9" s="2">
        <f>VLOOKUP(A$3,Pokaler_inn!A$5:AO$28,18)</f>
        <v>330</v>
      </c>
      <c r="G9" s="2">
        <f>VLOOKUP(A$3,Pokaler_inn!A$5:AO$28,19)</f>
        <v>2</v>
      </c>
      <c r="H9" t="s">
        <v>1055</v>
      </c>
    </row>
    <row r="10" spans="1:8">
      <c r="A10" t="str">
        <f>Pokaler_inn!T1</f>
        <v>Bane</v>
      </c>
      <c r="B10" t="str">
        <f>Pokaler_inn!T3</f>
        <v>25 skudd krusa</v>
      </c>
      <c r="D10" s="71" t="str">
        <f>VLOOKUP(A$3,Pokaler_inn!A$5:AO$28,20)</f>
        <v>Ola Vangen</v>
      </c>
      <c r="E10" s="71"/>
      <c r="F10" s="2">
        <f>VLOOKUP(A$3,Pokaler_inn!A$5:AO$28,21)</f>
        <v>246</v>
      </c>
      <c r="G10" s="2">
        <f>VLOOKUP(A$3,Pokaler_inn!A$5:AO$28,22)</f>
        <v>1</v>
      </c>
    </row>
    <row r="11" spans="1:8">
      <c r="A11" t="str">
        <f>Pokaler_inn!W1</f>
        <v>Bane</v>
      </c>
      <c r="B11" t="str">
        <f>Pokaler_inn!W3</f>
        <v>Organisasjonspokalen</v>
      </c>
      <c r="D11" s="71" t="str">
        <f>VLOOKUP(A$3,Pokaler_inn!A$5:AO$28,23)</f>
        <v>Monica Sæterøy</v>
      </c>
      <c r="E11" s="71"/>
      <c r="F11" s="2">
        <f>VLOOKUP(A$3,Pokaler_inn!A$5:AO$28,24)</f>
        <v>294</v>
      </c>
      <c r="G11" s="2">
        <f>VLOOKUP(A$3,Pokaler_inn!A$5:AO$28,25)</f>
        <v>1</v>
      </c>
    </row>
    <row r="12" spans="1:8">
      <c r="A12" t="str">
        <f>Pokaler_inn!Z1</f>
        <v>Bane</v>
      </c>
      <c r="B12" t="str">
        <f>Pokaler_inn!Z3</f>
        <v>Beste Skytter over 55 år?</v>
      </c>
      <c r="D12" s="71" t="str">
        <f>VLOOKUP(A$3,Pokaler_inn!A$5:AO$28,26)</f>
        <v>Finn Atle Oldeide</v>
      </c>
      <c r="E12" s="71"/>
      <c r="F12" s="2">
        <f>VLOOKUP(A$3,Pokaler_inn!A$5:AO$28,27)</f>
        <v>337</v>
      </c>
      <c r="G12" s="2">
        <f>VLOOKUP(A$3,Pokaler_inn!A$5:AO$28,28)</f>
        <v>1</v>
      </c>
      <c r="H12" t="s">
        <v>1056</v>
      </c>
    </row>
    <row r="13" spans="1:8">
      <c r="A13" t="str">
        <f>Pokaler_inn!AC1</f>
        <v>Bane</v>
      </c>
      <c r="B13" t="str">
        <f>Pokaler_inn!AC3</f>
        <v>Samlagstevnet Bane</v>
      </c>
      <c r="D13" s="71" t="str">
        <f>VLOOKUP(A$3,Pokaler_inn!A$5:AO$28,29)</f>
        <v>Ola Vangen</v>
      </c>
      <c r="E13" s="71"/>
      <c r="F13" s="2">
        <f>VLOOKUP(A$3,Pokaler_inn!A$5:AO$28,30)</f>
        <v>344</v>
      </c>
      <c r="G13" s="2">
        <f>VLOOKUP(A$3,Pokaler_inn!A$5:AO$28,31)</f>
        <v>1</v>
      </c>
    </row>
    <row r="14" spans="1:8">
      <c r="A14" t="str">
        <f>(Pokaler_inn!AF1)</f>
        <v>Bane</v>
      </c>
      <c r="B14" t="str">
        <f>(Pokaler_inn!AF3)</f>
        <v>Rudolfpokalen</v>
      </c>
      <c r="D14" s="71" t="str">
        <f>VLOOKUP(A$3,Pokaler_inn!A$5:AO$28,32)</f>
        <v>Utdelt til Ivar Fivelstad</v>
      </c>
      <c r="E14" s="71"/>
      <c r="F14" s="2">
        <f>VLOOKUP(A$3,Pokaler_inn!A$5:AO$28,33)</f>
        <v>0</v>
      </c>
      <c r="G14" s="2">
        <f>VLOOKUP(A$3,Pokaler_inn!A$5:AO$28,34)</f>
        <v>1</v>
      </c>
      <c r="H14" t="s">
        <v>1057</v>
      </c>
    </row>
    <row r="15" spans="1:8">
      <c r="A15" t="str">
        <f>(Pokaler_inn!AI1)</f>
        <v>Bane</v>
      </c>
      <c r="B15" t="str">
        <f>(Pokaler_inn!AI3)</f>
        <v>Grunnlagspokalen</v>
      </c>
      <c r="D15" s="71" t="str">
        <f>VLOOKUP(A$3,Pokaler_inn!A$5:AO$28,35)</f>
        <v>Ola Vangen</v>
      </c>
      <c r="E15" s="71"/>
      <c r="F15" s="2">
        <f>VLOOKUP(A$3,Pokaler_inn!A$5:AO$28,36)</f>
        <v>99</v>
      </c>
      <c r="G15" s="2">
        <f>VLOOKUP(A$3,Pokaler_inn!A$5:AO$28,37)</f>
        <v>1</v>
      </c>
      <c r="H15" t="s">
        <v>1055</v>
      </c>
    </row>
    <row r="16" spans="1:8">
      <c r="A16" t="str">
        <f>Pokaler_inn!AL1</f>
        <v>Bane</v>
      </c>
      <c r="B16" t="str">
        <f>Pokaler_inn!AL3</f>
        <v>Stangpokalen</v>
      </c>
      <c r="D16" s="71" t="str">
        <f>VLOOKUP(A$3,Pokaler_inn!A$5:AO$28,38)</f>
        <v xml:space="preserve">Lars Høybakk </v>
      </c>
      <c r="E16" s="71"/>
      <c r="F16" s="2">
        <f>VLOOKUP(A$3,Pokaler_inn!A$5:AO$28,39)</f>
        <v>22</v>
      </c>
      <c r="G16" s="2">
        <f>VLOOKUP(A$3,Pokaler_inn!A$5:AO$28,40)</f>
        <v>1</v>
      </c>
      <c r="H16" t="s">
        <v>1060</v>
      </c>
    </row>
    <row r="17" spans="1:8">
      <c r="A17" t="str">
        <f>Pokaler_inn!AO1</f>
        <v>Bane</v>
      </c>
      <c r="B17" t="str">
        <f>Pokaler_inn!AO3</f>
        <v>Feltpokalen</v>
      </c>
      <c r="D17" s="71" t="str">
        <f>VLOOKUP(A$3,Pokaler_inn!A$5:AO$28,41)</f>
        <v>Trine Ramsvik Stette</v>
      </c>
      <c r="E17" s="71"/>
      <c r="F17" s="2">
        <f>VLOOKUP(A$3,Pokaler_inn!A$5:AQ$28,42)</f>
        <v>13.08</v>
      </c>
      <c r="G17" s="2">
        <f>VLOOKUP(A$3,Pokaler_inn!A$5:AQ$28,43)</f>
        <v>1</v>
      </c>
    </row>
    <row r="19" spans="1:8">
      <c r="F19" s="7" t="s">
        <v>33</v>
      </c>
    </row>
    <row r="20" spans="1:8" ht="19">
      <c r="A20" s="8" t="s">
        <v>34</v>
      </c>
      <c r="D20" s="9" t="s">
        <v>35</v>
      </c>
      <c r="F20" s="7" t="s">
        <v>36</v>
      </c>
      <c r="G20" s="2" t="s">
        <v>37</v>
      </c>
      <c r="H20" s="2" t="s">
        <v>38</v>
      </c>
    </row>
    <row r="21" spans="1:8" ht="16">
      <c r="B21" t="str">
        <f t="shared" ref="B21:B34" si="0">B4</f>
        <v>Grunnlag Felt</v>
      </c>
      <c r="D21" s="10">
        <f>MAX(Pokaler_inn!B5:B30,Pokaler_inn!D5:D30)</f>
        <v>3</v>
      </c>
      <c r="F21" s="7">
        <v>4</v>
      </c>
      <c r="G21" s="2">
        <f>Pokaler_inn!A5</f>
        <v>1995</v>
      </c>
      <c r="H21">
        <f t="shared" ref="H21:H34" si="1">SUM(2018-G21)</f>
        <v>23</v>
      </c>
    </row>
    <row r="22" spans="1:8" ht="16">
      <c r="B22" t="str">
        <f t="shared" si="0"/>
        <v>Mesterskap Felt</v>
      </c>
      <c r="D22" s="10">
        <v>1</v>
      </c>
      <c r="F22" s="7">
        <v>3</v>
      </c>
      <c r="G22" s="2">
        <f>Pokaler_inn!A28</f>
        <v>2018</v>
      </c>
      <c r="H22">
        <v>1</v>
      </c>
    </row>
    <row r="23" spans="1:8" ht="16">
      <c r="B23" t="str">
        <f t="shared" si="0"/>
        <v>30 skuddspokalen</v>
      </c>
      <c r="D23" s="10">
        <f>MAX(Pokaler_inn!H$4:H$30,Pokaler_inn!J$5:J$30)</f>
        <v>2</v>
      </c>
      <c r="F23" s="7">
        <v>3</v>
      </c>
      <c r="G23" s="2">
        <f>Pokaler_inn!A9</f>
        <v>1999</v>
      </c>
      <c r="H23">
        <f t="shared" si="1"/>
        <v>19</v>
      </c>
    </row>
    <row r="24" spans="1:8" ht="16">
      <c r="B24" t="str">
        <f t="shared" si="0"/>
        <v>Miniatyr Senior</v>
      </c>
      <c r="D24" s="10">
        <f>MAX(Pokaler_inn!K$4:K$30,Pokaler_inn!M$5:M$30)</f>
        <v>3</v>
      </c>
      <c r="F24" s="7">
        <v>5</v>
      </c>
      <c r="G24" s="2">
        <f>Pokaler_inn!A16</f>
        <v>2006</v>
      </c>
      <c r="H24">
        <f t="shared" si="1"/>
        <v>12</v>
      </c>
    </row>
    <row r="25" spans="1:8" ht="16">
      <c r="B25" t="str">
        <f t="shared" si="0"/>
        <v>Presisjonspokalen 15 skudd</v>
      </c>
      <c r="D25" s="11">
        <f>MAX(Pokaler_inn!N$4:N$30,Pokaler_inn!P$5:P$30)</f>
        <v>4</v>
      </c>
      <c r="F25" s="7">
        <v>5</v>
      </c>
      <c r="G25" s="2">
        <f>Pokaler_inn!A8</f>
        <v>1998</v>
      </c>
      <c r="H25">
        <f t="shared" si="1"/>
        <v>20</v>
      </c>
    </row>
    <row r="26" spans="1:8" ht="16">
      <c r="B26" t="str">
        <f t="shared" si="0"/>
        <v>Samlagsmester bane V55</v>
      </c>
      <c r="D26" s="10">
        <v>2</v>
      </c>
      <c r="F26" s="7">
        <v>5</v>
      </c>
      <c r="G26" s="2">
        <f>Pokaler_inn!A26</f>
        <v>2016</v>
      </c>
      <c r="H26">
        <f t="shared" si="1"/>
        <v>2</v>
      </c>
    </row>
    <row r="27" spans="1:8" ht="16">
      <c r="B27" t="str">
        <f t="shared" si="0"/>
        <v>25 skudd krusa</v>
      </c>
      <c r="D27" s="10">
        <f>MAX(Pokaler_inn!T$4:T$30,Pokaler_inn!V$5:V$30)</f>
        <v>2</v>
      </c>
      <c r="F27" s="7">
        <v>3</v>
      </c>
      <c r="G27" s="2">
        <f>Pokaler_inn!A11</f>
        <v>2001</v>
      </c>
      <c r="H27">
        <f t="shared" si="1"/>
        <v>17</v>
      </c>
    </row>
    <row r="28" spans="1:8" ht="16">
      <c r="B28" t="str">
        <f t="shared" si="0"/>
        <v>Organisasjonspokalen</v>
      </c>
      <c r="D28" s="10">
        <f>MAX(Pokaler_inn!W$4:W$30,Pokaler_inn!Y$5:Y$30)</f>
        <v>2</v>
      </c>
      <c r="F28" s="7">
        <v>3</v>
      </c>
      <c r="G28" s="2">
        <f>Pokaler_inn!A18</f>
        <v>2008</v>
      </c>
      <c r="H28">
        <f t="shared" si="1"/>
        <v>10</v>
      </c>
    </row>
    <row r="29" spans="1:8" ht="16">
      <c r="B29" t="str">
        <f t="shared" si="0"/>
        <v>Beste Skytter over 55 år?</v>
      </c>
      <c r="D29" s="10">
        <v>1</v>
      </c>
      <c r="F29" s="7">
        <v>3</v>
      </c>
      <c r="G29" s="2">
        <f>Pokaler_inn!A25</f>
        <v>2015</v>
      </c>
      <c r="H29">
        <f t="shared" si="1"/>
        <v>3</v>
      </c>
    </row>
    <row r="30" spans="1:8" ht="16">
      <c r="B30" t="str">
        <f t="shared" si="0"/>
        <v>Samlagstevnet Bane</v>
      </c>
      <c r="D30" s="10">
        <f>MAX(Pokaler_inn!AC$4:AC$30,Pokaler_inn!AE$5:AE$30)</f>
        <v>2</v>
      </c>
      <c r="F30" s="7">
        <v>3</v>
      </c>
      <c r="G30" s="2">
        <f>Pokaler_inn!A18</f>
        <v>2008</v>
      </c>
      <c r="H30">
        <f t="shared" si="1"/>
        <v>10</v>
      </c>
    </row>
    <row r="31" spans="1:8" ht="16">
      <c r="B31" t="str">
        <f t="shared" si="0"/>
        <v>Rudolfpokalen</v>
      </c>
      <c r="D31" s="10">
        <f>MAX(Pokaler_inn!AF$4:AF$30,Pokaler_inn!AH$5:AH$30)</f>
        <v>6</v>
      </c>
      <c r="F31" s="7">
        <v>5</v>
      </c>
      <c r="G31" s="2">
        <f>Pokaler_inn!A11</f>
        <v>2001</v>
      </c>
      <c r="H31">
        <f t="shared" si="1"/>
        <v>17</v>
      </c>
    </row>
    <row r="32" spans="1:8" ht="16">
      <c r="B32" t="str">
        <f t="shared" si="0"/>
        <v>Grunnlagspokalen</v>
      </c>
      <c r="D32" s="10">
        <v>1</v>
      </c>
      <c r="F32" s="7">
        <v>3</v>
      </c>
      <c r="G32" s="2">
        <f>Pokaler_inn!A26</f>
        <v>2016</v>
      </c>
      <c r="H32">
        <f t="shared" si="1"/>
        <v>2</v>
      </c>
    </row>
    <row r="33" spans="2:8" ht="16">
      <c r="B33" t="str">
        <f t="shared" si="0"/>
        <v>Stangpokalen</v>
      </c>
      <c r="D33" s="10">
        <v>1</v>
      </c>
      <c r="F33" s="7">
        <v>3</v>
      </c>
      <c r="G33" s="2">
        <v>2017</v>
      </c>
      <c r="H33">
        <v>2</v>
      </c>
    </row>
    <row r="34" spans="2:8" ht="16">
      <c r="B34" t="str">
        <f t="shared" si="0"/>
        <v>Feltpokalen</v>
      </c>
      <c r="D34" s="10">
        <f>MAX(Pokaler_inn!AO$5:AO$30,Pokaler_inn!AQ$5:AQ$30)</f>
        <v>2</v>
      </c>
      <c r="F34" s="7">
        <v>3</v>
      </c>
      <c r="G34" s="2">
        <f>Pokaler_inn!A11</f>
        <v>2001</v>
      </c>
      <c r="H34">
        <f t="shared" si="1"/>
        <v>17</v>
      </c>
    </row>
    <row r="35" spans="2:8">
      <c r="G35" t="s">
        <v>39</v>
      </c>
      <c r="H35" s="12">
        <f>SUM(H21:H34)/14</f>
        <v>11.071428571428571</v>
      </c>
    </row>
    <row r="36" spans="2:8">
      <c r="G36" s="6"/>
    </row>
  </sheetData>
  <mergeCells count="14">
    <mergeCell ref="D9:E9"/>
    <mergeCell ref="D4:E4"/>
    <mergeCell ref="D5:E5"/>
    <mergeCell ref="D6:E6"/>
    <mergeCell ref="D7:E7"/>
    <mergeCell ref="D8:E8"/>
    <mergeCell ref="D16:E16"/>
    <mergeCell ref="D17:E17"/>
    <mergeCell ref="D10:E10"/>
    <mergeCell ref="D11:E11"/>
    <mergeCell ref="D12:E12"/>
    <mergeCell ref="D13:E13"/>
    <mergeCell ref="D14:E14"/>
    <mergeCell ref="D15:E1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40"/>
  <sheetViews>
    <sheetView topLeftCell="L1" workbookViewId="0">
      <selection activeCell="Z31" sqref="Z31"/>
    </sheetView>
  </sheetViews>
  <sheetFormatPr baseColWidth="10" defaultColWidth="8.83203125" defaultRowHeight="15"/>
  <cols>
    <col min="1" max="1" width="6.83203125" customWidth="1"/>
    <col min="2" max="2" width="24.1640625" customWidth="1"/>
    <col min="3" max="3" width="7.5" customWidth="1"/>
    <col min="4" max="4" width="0.83203125" customWidth="1"/>
    <col min="5" max="5" width="23.83203125" customWidth="1"/>
    <col min="6" max="6" width="7.6640625" customWidth="1"/>
    <col min="7" max="7" width="0.6640625" customWidth="1"/>
    <col min="8" max="8" width="23.5" customWidth="1"/>
    <col min="9" max="9" width="7.5" customWidth="1"/>
    <col min="10" max="10" width="0.6640625" customWidth="1"/>
    <col min="11" max="11" width="20.5" customWidth="1"/>
    <col min="12" max="12" width="5.5" customWidth="1"/>
    <col min="13" max="13" width="0.6640625" customWidth="1"/>
    <col min="14" max="14" width="22" customWidth="1"/>
    <col min="15" max="15" width="13.83203125" customWidth="1"/>
    <col min="16" max="16" width="0.6640625" customWidth="1"/>
    <col min="17" max="17" width="18.5" customWidth="1"/>
    <col min="18" max="18" width="7.1640625" customWidth="1"/>
    <col min="19" max="19" width="0.5" customWidth="1"/>
    <col min="20" max="20" width="18.6640625" customWidth="1"/>
    <col min="21" max="21" width="5.1640625" customWidth="1"/>
    <col min="22" max="22" width="0.6640625" customWidth="1"/>
    <col min="23" max="23" width="19.6640625" customWidth="1"/>
    <col min="24" max="24" width="5.33203125" customWidth="1"/>
    <col min="25" max="25" width="0.5" customWidth="1"/>
    <col min="26" max="26" width="18.1640625" customWidth="1"/>
    <col min="27" max="27" width="6.5" customWidth="1"/>
    <col min="28" max="28" width="0.5" customWidth="1"/>
    <col min="29" max="29" width="19.5" customWidth="1"/>
    <col min="30" max="30" width="4.5" customWidth="1"/>
    <col min="31" max="31" width="0.6640625" customWidth="1"/>
    <col min="32" max="32" width="23" customWidth="1"/>
    <col min="33" max="33" width="6.33203125" customWidth="1"/>
    <col min="34" max="34" width="0.6640625" customWidth="1"/>
    <col min="35" max="35" width="19.83203125" customWidth="1"/>
    <col min="36" max="36" width="4.83203125" customWidth="1"/>
    <col min="37" max="37" width="0.6640625" customWidth="1"/>
    <col min="38" max="38" width="19.83203125" customWidth="1"/>
    <col min="39" max="39" width="4.5" customWidth="1"/>
    <col min="40" max="40" width="0.5" customWidth="1"/>
    <col min="41" max="41" width="21.83203125" customWidth="1"/>
    <col min="42" max="42" width="6.1640625" customWidth="1"/>
    <col min="43" max="43" width="0.6640625" customWidth="1"/>
    <col min="44" max="1024" width="11.5" customWidth="1"/>
  </cols>
  <sheetData>
    <row r="1" spans="1:43" s="2" customFormat="1">
      <c r="B1" s="2" t="s">
        <v>5</v>
      </c>
      <c r="D1" s="7"/>
      <c r="E1" s="2" t="s">
        <v>5</v>
      </c>
      <c r="G1" s="7"/>
      <c r="H1" s="2" t="s">
        <v>5</v>
      </c>
      <c r="J1" s="7"/>
      <c r="K1" s="2" t="s">
        <v>14</v>
      </c>
      <c r="M1" s="7"/>
      <c r="N1" s="2" t="s">
        <v>17</v>
      </c>
      <c r="P1" s="7"/>
      <c r="Q1" s="2" t="s">
        <v>17</v>
      </c>
      <c r="S1" s="7"/>
      <c r="T1" s="2" t="s">
        <v>17</v>
      </c>
      <c r="V1" s="7"/>
      <c r="W1" s="13" t="s">
        <v>17</v>
      </c>
      <c r="Y1" s="7"/>
      <c r="Z1" s="2" t="s">
        <v>17</v>
      </c>
      <c r="AB1" s="7"/>
      <c r="AC1" s="2" t="s">
        <v>17</v>
      </c>
      <c r="AE1" s="7"/>
      <c r="AF1" s="2" t="s">
        <v>17</v>
      </c>
      <c r="AH1" s="7"/>
      <c r="AI1" s="2" t="s">
        <v>17</v>
      </c>
      <c r="AK1" s="7"/>
      <c r="AL1" s="2" t="s">
        <v>17</v>
      </c>
      <c r="AN1" s="14"/>
      <c r="AO1" s="2" t="s">
        <v>17</v>
      </c>
      <c r="AQ1" s="7"/>
    </row>
    <row r="2" spans="1:43">
      <c r="D2" s="14"/>
      <c r="F2" s="6"/>
      <c r="G2" s="14"/>
      <c r="J2" s="14"/>
      <c r="M2" s="14"/>
      <c r="P2" s="14"/>
      <c r="S2" s="14"/>
      <c r="V2" s="14"/>
      <c r="Y2" s="14"/>
      <c r="AB2" s="14"/>
      <c r="AE2" s="14"/>
      <c r="AG2" s="2"/>
      <c r="AH2" s="14"/>
      <c r="AK2" s="14"/>
      <c r="AN2" s="14"/>
      <c r="AQ2" s="14"/>
    </row>
    <row r="3" spans="1:43" ht="21">
      <c r="B3" s="8" t="s">
        <v>6</v>
      </c>
      <c r="D3" s="14"/>
      <c r="E3" s="8" t="s">
        <v>8</v>
      </c>
      <c r="F3" s="6"/>
      <c r="G3" s="14"/>
      <c r="H3" s="15" t="s">
        <v>11</v>
      </c>
      <c r="J3" s="14"/>
      <c r="K3" s="15" t="s">
        <v>15</v>
      </c>
      <c r="M3" s="14"/>
      <c r="N3" s="15" t="s">
        <v>18</v>
      </c>
      <c r="P3" s="14"/>
      <c r="Q3" s="16" t="s">
        <v>19</v>
      </c>
      <c r="S3" s="14"/>
      <c r="T3" s="17" t="s">
        <v>21</v>
      </c>
      <c r="V3" s="14"/>
      <c r="W3" s="18" t="s">
        <v>22</v>
      </c>
      <c r="Y3" s="14"/>
      <c r="Z3" s="16" t="s">
        <v>23</v>
      </c>
      <c r="AB3" s="14"/>
      <c r="AC3" s="16" t="s">
        <v>25</v>
      </c>
      <c r="AE3" s="14"/>
      <c r="AF3" s="15" t="s">
        <v>26</v>
      </c>
      <c r="AH3" s="14"/>
      <c r="AI3" s="15" t="s">
        <v>27</v>
      </c>
      <c r="AK3" s="14"/>
      <c r="AL3" t="s">
        <v>29</v>
      </c>
      <c r="AN3" s="14"/>
      <c r="AO3" s="15" t="s">
        <v>31</v>
      </c>
      <c r="AQ3" s="14"/>
    </row>
    <row r="4" spans="1:43" ht="21">
      <c r="B4" t="s">
        <v>40</v>
      </c>
      <c r="D4" s="14"/>
      <c r="E4" s="19" t="s">
        <v>41</v>
      </c>
      <c r="F4" s="6"/>
      <c r="G4" s="14"/>
      <c r="H4" s="19" t="s">
        <v>42</v>
      </c>
      <c r="J4" s="14"/>
      <c r="K4" s="20" t="s">
        <v>43</v>
      </c>
      <c r="M4" s="14"/>
      <c r="N4" t="s">
        <v>44</v>
      </c>
      <c r="P4" s="14"/>
      <c r="Q4" t="s">
        <v>45</v>
      </c>
      <c r="S4" s="14"/>
      <c r="T4" t="s">
        <v>46</v>
      </c>
      <c r="V4" s="14"/>
      <c r="W4" t="s">
        <v>47</v>
      </c>
      <c r="Y4" s="14"/>
      <c r="Z4" t="s">
        <v>48</v>
      </c>
      <c r="AB4" s="14"/>
      <c r="AC4" t="s">
        <v>49</v>
      </c>
      <c r="AE4" s="14"/>
      <c r="AF4" s="21" t="s">
        <v>26</v>
      </c>
      <c r="AH4" s="14"/>
      <c r="AI4" s="15"/>
      <c r="AK4" s="14"/>
      <c r="AL4" s="8"/>
      <c r="AN4" s="14"/>
      <c r="AO4" s="8" t="s">
        <v>50</v>
      </c>
      <c r="AQ4" s="14"/>
    </row>
    <row r="5" spans="1:43">
      <c r="A5">
        <v>1995</v>
      </c>
      <c r="B5" t="s">
        <v>51</v>
      </c>
      <c r="C5" s="22" t="s">
        <v>52</v>
      </c>
      <c r="D5" s="23">
        <f>COUNTIF(B$5:B5,B5)</f>
        <v>1</v>
      </c>
      <c r="F5" s="6"/>
      <c r="G5" s="14"/>
      <c r="J5" s="14"/>
      <c r="M5" s="14"/>
      <c r="P5" s="14"/>
      <c r="S5" s="14"/>
      <c r="V5" s="14"/>
      <c r="Y5" s="14"/>
      <c r="AB5" s="14"/>
      <c r="AE5" s="14"/>
      <c r="AG5" s="2"/>
      <c r="AH5" s="14"/>
      <c r="AI5" t="s">
        <v>53</v>
      </c>
      <c r="AK5" s="14"/>
      <c r="AL5" t="s">
        <v>54</v>
      </c>
      <c r="AN5" s="14"/>
      <c r="AO5" t="s">
        <v>55</v>
      </c>
      <c r="AQ5" s="14"/>
    </row>
    <row r="6" spans="1:43" ht="21">
      <c r="A6">
        <v>1996</v>
      </c>
      <c r="B6" t="s">
        <v>56</v>
      </c>
      <c r="C6" t="s">
        <v>57</v>
      </c>
      <c r="D6" s="23">
        <f>COUNTIF(B$5:B6,B6)</f>
        <v>1</v>
      </c>
      <c r="F6" s="6"/>
      <c r="G6" s="14"/>
      <c r="H6" s="15"/>
      <c r="J6" s="14"/>
      <c r="K6" s="15"/>
      <c r="M6" s="14"/>
      <c r="N6" s="15"/>
      <c r="P6" s="14"/>
      <c r="Q6" s="8"/>
      <c r="S6" s="14"/>
      <c r="T6" s="17"/>
      <c r="V6" s="14"/>
      <c r="Y6" s="14"/>
      <c r="AB6" s="14"/>
      <c r="AE6" s="14"/>
      <c r="AF6" s="15"/>
      <c r="AG6" s="2"/>
      <c r="AH6" s="14"/>
      <c r="AI6" s="15"/>
      <c r="AK6" s="14"/>
      <c r="AN6" s="23"/>
      <c r="AO6" s="15"/>
      <c r="AQ6" s="23">
        <f>COUNTIF(AO$5:AO6,AO6)</f>
        <v>0</v>
      </c>
    </row>
    <row r="7" spans="1:43" ht="21">
      <c r="A7">
        <v>1997</v>
      </c>
      <c r="B7" t="s">
        <v>58</v>
      </c>
      <c r="C7" t="s">
        <v>59</v>
      </c>
      <c r="D7" s="23">
        <f>COUNTIF(B$5:B7,B7)</f>
        <v>1</v>
      </c>
      <c r="F7" s="6"/>
      <c r="G7" s="14"/>
      <c r="J7" s="14"/>
      <c r="M7" s="14"/>
      <c r="P7" s="14"/>
      <c r="S7" s="14"/>
      <c r="V7" s="14"/>
      <c r="Y7" s="14"/>
      <c r="AB7" s="14"/>
      <c r="AE7" s="14"/>
      <c r="AF7" s="15"/>
      <c r="AG7" s="2"/>
      <c r="AH7" s="14"/>
      <c r="AI7" t="s">
        <v>30</v>
      </c>
      <c r="AJ7">
        <v>100</v>
      </c>
      <c r="AK7" s="23">
        <f>COUNTIF(AI$5:AI7,AI7)</f>
        <v>1</v>
      </c>
      <c r="AN7" s="23"/>
      <c r="AQ7" s="23"/>
    </row>
    <row r="8" spans="1:43" ht="21">
      <c r="A8">
        <v>1998</v>
      </c>
      <c r="B8" t="s">
        <v>20</v>
      </c>
      <c r="C8" t="s">
        <v>60</v>
      </c>
      <c r="D8" s="23">
        <f>COUNTIF(B$5:B8,B8)</f>
        <v>1</v>
      </c>
      <c r="F8" s="6"/>
      <c r="G8" s="14"/>
      <c r="J8" s="14"/>
      <c r="M8" s="14"/>
      <c r="N8" t="s">
        <v>9</v>
      </c>
      <c r="O8">
        <v>149</v>
      </c>
      <c r="P8" s="23">
        <f>COUNTIF(N$4:N8,N8)</f>
        <v>1</v>
      </c>
      <c r="S8" s="14"/>
      <c r="V8" s="14"/>
      <c r="Y8" s="14"/>
      <c r="AB8" s="14"/>
      <c r="AE8" s="14"/>
      <c r="AF8" s="15"/>
      <c r="AG8" s="2"/>
      <c r="AH8" s="14"/>
      <c r="AI8" t="s">
        <v>61</v>
      </c>
      <c r="AJ8">
        <v>97</v>
      </c>
      <c r="AK8" s="23">
        <f>COUNTIF(AI$5:AI8,AI8)</f>
        <v>1</v>
      </c>
      <c r="AN8" s="23"/>
      <c r="AQ8" s="23"/>
    </row>
    <row r="9" spans="1:43" ht="21">
      <c r="A9">
        <v>1999</v>
      </c>
      <c r="B9" t="s">
        <v>62</v>
      </c>
      <c r="C9" t="s">
        <v>63</v>
      </c>
      <c r="D9" s="23">
        <f>COUNTIF(B$5:B9,B9)</f>
        <v>1</v>
      </c>
      <c r="F9" s="6"/>
      <c r="G9" s="14"/>
      <c r="H9" t="s">
        <v>64</v>
      </c>
      <c r="I9" t="s">
        <v>65</v>
      </c>
      <c r="J9" s="23">
        <f>COUNTIF(H$4:H9,H9)</f>
        <v>1</v>
      </c>
      <c r="M9" s="14"/>
      <c r="N9" t="s">
        <v>66</v>
      </c>
      <c r="O9">
        <v>145</v>
      </c>
      <c r="P9" s="23">
        <f>COUNTIF(N$4:N9,N9)</f>
        <v>1</v>
      </c>
      <c r="S9" s="14"/>
      <c r="V9" s="14"/>
      <c r="Y9" s="14"/>
      <c r="AB9" s="14"/>
      <c r="AE9" s="14"/>
      <c r="AF9" s="15"/>
      <c r="AG9" s="2"/>
      <c r="AH9" s="14"/>
      <c r="AI9" t="s">
        <v>67</v>
      </c>
      <c r="AJ9">
        <v>97</v>
      </c>
      <c r="AK9" s="23">
        <f>COUNTIF(AI$5:AI9,AI9)</f>
        <v>1</v>
      </c>
      <c r="AN9" s="23"/>
      <c r="AQ9" s="23"/>
    </row>
    <row r="10" spans="1:43" ht="21">
      <c r="A10">
        <v>2000</v>
      </c>
      <c r="B10" t="s">
        <v>68</v>
      </c>
      <c r="C10" t="s">
        <v>69</v>
      </c>
      <c r="D10" s="23">
        <f>COUNTIF(B$5:B10,B10)</f>
        <v>1</v>
      </c>
      <c r="E10" t="s">
        <v>9</v>
      </c>
      <c r="F10" s="6" t="s">
        <v>70</v>
      </c>
      <c r="G10" s="23">
        <f>COUNTIF(E$4:E10,E10)</f>
        <v>1</v>
      </c>
      <c r="H10" t="s">
        <v>30</v>
      </c>
      <c r="I10" t="s">
        <v>71</v>
      </c>
      <c r="J10" s="23">
        <f>COUNTIF(H$4:H10,H10)</f>
        <v>1</v>
      </c>
      <c r="M10" s="14"/>
      <c r="N10" t="s">
        <v>30</v>
      </c>
      <c r="O10">
        <v>148</v>
      </c>
      <c r="P10" s="23">
        <f>COUNTIF(N$4:N10,N10)</f>
        <v>1</v>
      </c>
      <c r="S10" s="14"/>
      <c r="V10" s="14"/>
      <c r="Y10" s="14"/>
      <c r="AB10" s="14"/>
      <c r="AE10" s="14"/>
      <c r="AF10" s="15"/>
      <c r="AG10" s="2"/>
      <c r="AH10" s="14"/>
      <c r="AI10" t="s">
        <v>72</v>
      </c>
      <c r="AJ10">
        <v>98</v>
      </c>
      <c r="AK10" s="23">
        <f>COUNTIF(AI$5:AI10,AI10)</f>
        <v>1</v>
      </c>
      <c r="AN10" s="23"/>
      <c r="AQ10" s="23"/>
    </row>
    <row r="11" spans="1:43">
      <c r="A11">
        <v>2001</v>
      </c>
      <c r="B11" t="s">
        <v>58</v>
      </c>
      <c r="C11" t="s">
        <v>73</v>
      </c>
      <c r="D11" s="23">
        <f>COUNTIF(B$5:B11,B11)</f>
        <v>2</v>
      </c>
      <c r="E11" t="s">
        <v>74</v>
      </c>
      <c r="F11" s="6" t="s">
        <v>75</v>
      </c>
      <c r="G11" s="23">
        <f>COUNTIF(E$4:E11,E11)</f>
        <v>1</v>
      </c>
      <c r="H11" t="s">
        <v>74</v>
      </c>
      <c r="I11" t="s">
        <v>76</v>
      </c>
      <c r="J11" s="23">
        <f>COUNTIF(H$4:H11,H11)</f>
        <v>1</v>
      </c>
      <c r="M11" s="14"/>
      <c r="N11" t="s">
        <v>77</v>
      </c>
      <c r="O11">
        <v>146</v>
      </c>
      <c r="P11" s="23">
        <f>COUNTIF(N$4:N11,N11)</f>
        <v>1</v>
      </c>
      <c r="S11" s="14"/>
      <c r="T11" t="s">
        <v>77</v>
      </c>
      <c r="U11">
        <v>246</v>
      </c>
      <c r="V11" s="23">
        <f>COUNTIF(T$4:T11,T11)</f>
        <v>1</v>
      </c>
      <c r="Y11" s="14"/>
      <c r="AB11" s="14"/>
      <c r="AE11" s="14"/>
      <c r="AF11" t="s">
        <v>61</v>
      </c>
      <c r="AG11">
        <v>337</v>
      </c>
      <c r="AH11" s="23">
        <f>COUNTIF(AF$4:AF11,AF11)</f>
        <v>1</v>
      </c>
      <c r="AI11" t="s">
        <v>77</v>
      </c>
      <c r="AJ11">
        <v>100</v>
      </c>
      <c r="AK11" s="23">
        <f>COUNTIF(AI$5:AI11,AI11)</f>
        <v>1</v>
      </c>
      <c r="AN11" s="23"/>
      <c r="AO11" t="s">
        <v>78</v>
      </c>
      <c r="AP11" t="s">
        <v>79</v>
      </c>
      <c r="AQ11" s="23">
        <f>COUNTIF(AO$5:AO11,AO11)</f>
        <v>1</v>
      </c>
    </row>
    <row r="12" spans="1:43">
      <c r="A12">
        <v>2002</v>
      </c>
      <c r="B12" t="s">
        <v>68</v>
      </c>
      <c r="C12" t="s">
        <v>80</v>
      </c>
      <c r="D12" s="23">
        <f>COUNTIF(B$5:B12,B12)</f>
        <v>2</v>
      </c>
      <c r="E12" t="s">
        <v>9</v>
      </c>
      <c r="F12" s="6">
        <v>38</v>
      </c>
      <c r="G12" s="23">
        <f>COUNTIF(E$4:E12,E12)</f>
        <v>2</v>
      </c>
      <c r="H12" t="s">
        <v>58</v>
      </c>
      <c r="I12" t="s">
        <v>81</v>
      </c>
      <c r="J12" s="23">
        <f>COUNTIF(H$4:H12,H12)</f>
        <v>1</v>
      </c>
      <c r="M12" s="14"/>
      <c r="N12" t="s">
        <v>82</v>
      </c>
      <c r="O12">
        <v>146</v>
      </c>
      <c r="P12" s="23">
        <f>COUNTIF(N$4:N12,N12)</f>
        <v>1</v>
      </c>
      <c r="S12" s="14"/>
      <c r="T12" t="s">
        <v>83</v>
      </c>
      <c r="U12">
        <v>245</v>
      </c>
      <c r="V12" s="23">
        <f>COUNTIF(T$4:T12,T12)</f>
        <v>1</v>
      </c>
      <c r="Y12" s="14"/>
      <c r="AB12" s="14"/>
      <c r="AE12" s="14"/>
      <c r="AF12" t="s">
        <v>9</v>
      </c>
      <c r="AG12">
        <v>343</v>
      </c>
      <c r="AH12" s="23">
        <f>COUNTIF(AF$4:AF12,AF12)</f>
        <v>1</v>
      </c>
      <c r="AI12" t="s">
        <v>83</v>
      </c>
      <c r="AJ12">
        <v>99</v>
      </c>
      <c r="AK12" s="23">
        <f>COUNTIF(AI$5:AI12,AI12)</f>
        <v>1</v>
      </c>
      <c r="AN12" s="23">
        <f>COUNTIF(AL$5:AL12,AL12)</f>
        <v>0</v>
      </c>
      <c r="AO12" t="s">
        <v>83</v>
      </c>
      <c r="AP12" s="24">
        <v>10.09</v>
      </c>
      <c r="AQ12" s="23">
        <f>COUNTIF(AO$5:AO12,AO12)</f>
        <v>1</v>
      </c>
    </row>
    <row r="13" spans="1:43">
      <c r="A13">
        <v>2003</v>
      </c>
      <c r="B13" t="s">
        <v>84</v>
      </c>
      <c r="C13" t="s">
        <v>59</v>
      </c>
      <c r="D13" s="23">
        <f>COUNTIF(B$5:B13,B13)</f>
        <v>1</v>
      </c>
      <c r="E13" t="s">
        <v>30</v>
      </c>
      <c r="F13" s="6">
        <v>39</v>
      </c>
      <c r="G13" s="23">
        <f>COUNTIF(E$4:E13,E13)</f>
        <v>1</v>
      </c>
      <c r="H13" t="s">
        <v>84</v>
      </c>
      <c r="I13" t="s">
        <v>85</v>
      </c>
      <c r="J13" s="23">
        <f>COUNTIF(H$4:H13,H13)</f>
        <v>1</v>
      </c>
      <c r="M13" s="14"/>
      <c r="N13" t="s">
        <v>30</v>
      </c>
      <c r="O13">
        <v>147</v>
      </c>
      <c r="P13" s="23">
        <f>COUNTIF(N$4:N13,N13)</f>
        <v>2</v>
      </c>
      <c r="S13" s="14"/>
      <c r="T13" s="25" t="s">
        <v>9</v>
      </c>
      <c r="U13">
        <v>243</v>
      </c>
      <c r="V13" s="23">
        <f>COUNTIF(T$4:T13,T13)</f>
        <v>1</v>
      </c>
      <c r="Y13" s="14"/>
      <c r="AB13" s="14"/>
      <c r="AE13" s="14"/>
      <c r="AF13" t="s">
        <v>82</v>
      </c>
      <c r="AG13">
        <v>341</v>
      </c>
      <c r="AH13" s="23">
        <f>COUNTIF(AF$4:AF13,AF13)</f>
        <v>1</v>
      </c>
      <c r="AI13" t="s">
        <v>66</v>
      </c>
      <c r="AJ13">
        <v>98</v>
      </c>
      <c r="AK13" s="23">
        <f>COUNTIF(AI$5:AI13,AI13)</f>
        <v>1</v>
      </c>
      <c r="AL13" t="s">
        <v>30</v>
      </c>
      <c r="AM13">
        <v>21</v>
      </c>
      <c r="AN13" s="23">
        <f>COUNTIF(AL$5:AL13,AL13)</f>
        <v>1</v>
      </c>
      <c r="AO13" t="s">
        <v>74</v>
      </c>
      <c r="AP13" s="24">
        <v>8.6999999999999993</v>
      </c>
      <c r="AQ13" s="23">
        <f>COUNTIF(AO$5:AO13,AO13)</f>
        <v>1</v>
      </c>
    </row>
    <row r="14" spans="1:43">
      <c r="A14">
        <v>2004</v>
      </c>
      <c r="B14" t="s">
        <v>77</v>
      </c>
      <c r="C14" s="22" t="s">
        <v>86</v>
      </c>
      <c r="D14" s="23">
        <f>COUNTIF(B$5:B14,B14)</f>
        <v>1</v>
      </c>
      <c r="E14" t="s">
        <v>87</v>
      </c>
      <c r="F14" s="6">
        <v>40</v>
      </c>
      <c r="G14" s="23">
        <f>COUNTIF(E$4:E14,E14)</f>
        <v>1</v>
      </c>
      <c r="H14" t="s">
        <v>84</v>
      </c>
      <c r="I14" t="s">
        <v>88</v>
      </c>
      <c r="J14" s="23">
        <f>COUNTIF(H$4:H14,H14)</f>
        <v>2</v>
      </c>
      <c r="M14" s="14"/>
      <c r="N14" t="s">
        <v>77</v>
      </c>
      <c r="O14">
        <v>148</v>
      </c>
      <c r="P14" s="23">
        <f>COUNTIF(N$4:N14,N14)</f>
        <v>2</v>
      </c>
      <c r="S14" s="14"/>
      <c r="T14" t="s">
        <v>77</v>
      </c>
      <c r="U14">
        <v>244</v>
      </c>
      <c r="V14" s="23">
        <f>COUNTIF(T$4:T14,T14)</f>
        <v>2</v>
      </c>
      <c r="Y14" s="14"/>
      <c r="AB14" s="14"/>
      <c r="AE14" s="14"/>
      <c r="AF14" t="s">
        <v>77</v>
      </c>
      <c r="AG14">
        <v>342</v>
      </c>
      <c r="AH14" s="23">
        <f>COUNTIF(AF$4:AF14,AF14)</f>
        <v>1</v>
      </c>
      <c r="AI14" t="s">
        <v>30</v>
      </c>
      <c r="AJ14">
        <v>98</v>
      </c>
      <c r="AK14" s="23">
        <f>COUNTIF(AI$5:AI14,AI14)</f>
        <v>2</v>
      </c>
      <c r="AL14" t="s">
        <v>30</v>
      </c>
      <c r="AM14">
        <v>22</v>
      </c>
      <c r="AN14" s="23">
        <f>COUNTIF(AL$5:AL14,AL14)</f>
        <v>2</v>
      </c>
      <c r="AO14" t="s">
        <v>77</v>
      </c>
      <c r="AP14" s="24">
        <v>10.96</v>
      </c>
      <c r="AQ14" s="23">
        <f>COUNTIF(AO$5:AO14,AO14)</f>
        <v>1</v>
      </c>
    </row>
    <row r="15" spans="1:43">
      <c r="A15">
        <v>2005</v>
      </c>
      <c r="B15" t="s">
        <v>9</v>
      </c>
      <c r="C15" s="22" t="s">
        <v>86</v>
      </c>
      <c r="D15" s="23">
        <f>COUNTIF(B$5:B15,B15)</f>
        <v>1</v>
      </c>
      <c r="E15" t="s">
        <v>89</v>
      </c>
      <c r="F15" s="6">
        <v>40</v>
      </c>
      <c r="G15" s="23">
        <f>COUNTIF(E$4:E15,E15)</f>
        <v>1</v>
      </c>
      <c r="H15" t="s">
        <v>90</v>
      </c>
      <c r="I15" t="s">
        <v>91</v>
      </c>
      <c r="J15" s="23">
        <f>COUNTIF(H$4:H15,H15)</f>
        <v>1</v>
      </c>
      <c r="M15" s="14"/>
      <c r="N15" t="s">
        <v>90</v>
      </c>
      <c r="O15">
        <v>147</v>
      </c>
      <c r="P15" s="23">
        <f>COUNTIF(N$4:N15,N15)</f>
        <v>1</v>
      </c>
      <c r="Q15" t="s">
        <v>92</v>
      </c>
      <c r="R15">
        <v>336</v>
      </c>
      <c r="S15" s="23">
        <f>COUNTIF(Q$4:Q15,Q15)</f>
        <v>1</v>
      </c>
      <c r="T15" t="s">
        <v>90</v>
      </c>
      <c r="U15">
        <v>243</v>
      </c>
      <c r="V15" s="23">
        <f>COUNTIF(T$4:T15,T15)</f>
        <v>1</v>
      </c>
      <c r="Y15" s="14"/>
      <c r="AB15" s="14"/>
      <c r="AE15" s="14"/>
      <c r="AF15" t="s">
        <v>30</v>
      </c>
      <c r="AG15">
        <v>340</v>
      </c>
      <c r="AH15" s="23">
        <f>COUNTIF(AF$4:AF15,AF15)</f>
        <v>1</v>
      </c>
      <c r="AI15" t="s">
        <v>93</v>
      </c>
      <c r="AJ15">
        <v>97</v>
      </c>
      <c r="AK15" s="23">
        <f>COUNTIF(AI$5:AI15,AI15)</f>
        <v>1</v>
      </c>
      <c r="AL15" t="s">
        <v>30</v>
      </c>
      <c r="AM15">
        <v>26</v>
      </c>
      <c r="AN15" s="23">
        <f>COUNTIF(AL$5:AL15,AL15)</f>
        <v>3</v>
      </c>
      <c r="AO15" t="s">
        <v>30</v>
      </c>
      <c r="AP15" s="24">
        <v>8.7200000000000006</v>
      </c>
      <c r="AQ15" s="23">
        <f>COUNTIF(AO$5:AO15,AO15)</f>
        <v>1</v>
      </c>
    </row>
    <row r="16" spans="1:43">
      <c r="A16">
        <v>2006</v>
      </c>
      <c r="B16" t="s">
        <v>9</v>
      </c>
      <c r="C16" s="22" t="s">
        <v>94</v>
      </c>
      <c r="D16" s="23">
        <f>COUNTIF(B$5:B16,B16)</f>
        <v>2</v>
      </c>
      <c r="E16" t="s">
        <v>30</v>
      </c>
      <c r="F16" s="6">
        <v>39</v>
      </c>
      <c r="G16" s="23">
        <f>COUNTIF(E$4:E16,E16)</f>
        <v>2</v>
      </c>
      <c r="H16" t="s">
        <v>93</v>
      </c>
      <c r="I16" t="s">
        <v>95</v>
      </c>
      <c r="J16" s="23">
        <f>COUNTIF(H$4:H16,H16)</f>
        <v>1</v>
      </c>
      <c r="K16" s="26" t="s">
        <v>28</v>
      </c>
      <c r="L16" s="26">
        <v>244</v>
      </c>
      <c r="M16" s="23">
        <f>COUNTIF(K$4:K16,K16)</f>
        <v>1</v>
      </c>
      <c r="N16" t="s">
        <v>9</v>
      </c>
      <c r="O16">
        <v>147</v>
      </c>
      <c r="P16" s="23">
        <f>COUNTIF(N$4:N16,N16)</f>
        <v>2</v>
      </c>
      <c r="Q16" t="s">
        <v>96</v>
      </c>
      <c r="R16">
        <v>338</v>
      </c>
      <c r="S16" s="23">
        <f>COUNTIF(Q$4:Q16,Q16)</f>
        <v>1</v>
      </c>
      <c r="T16" t="s">
        <v>87</v>
      </c>
      <c r="U16">
        <v>241</v>
      </c>
      <c r="V16" s="23">
        <f>COUNTIF(T$4:T16,T16)</f>
        <v>1</v>
      </c>
      <c r="Y16" s="14"/>
      <c r="AB16" s="14"/>
      <c r="AE16" s="14"/>
      <c r="AF16" t="s">
        <v>97</v>
      </c>
      <c r="AG16">
        <v>339</v>
      </c>
      <c r="AH16" s="23">
        <f>COUNTIF(AF$4:AF16,AF16)</f>
        <v>1</v>
      </c>
      <c r="AI16" t="s">
        <v>87</v>
      </c>
      <c r="AJ16">
        <v>98</v>
      </c>
      <c r="AK16" s="23">
        <f>COUNTIF(AI$5:AI16,AI16)</f>
        <v>1</v>
      </c>
      <c r="AL16" t="s">
        <v>9</v>
      </c>
      <c r="AM16">
        <v>27</v>
      </c>
      <c r="AN16" s="23">
        <f>COUNTIF(AL$5:AL16,AL16)</f>
        <v>1</v>
      </c>
      <c r="AO16" t="s">
        <v>98</v>
      </c>
      <c r="AP16" s="24">
        <v>11.5</v>
      </c>
      <c r="AQ16" s="23">
        <f>COUNTIF(AO$5:AO16,AO16)</f>
        <v>1</v>
      </c>
    </row>
    <row r="17" spans="1:43">
      <c r="A17">
        <v>2007</v>
      </c>
      <c r="B17" t="s">
        <v>90</v>
      </c>
      <c r="C17" s="22" t="s">
        <v>99</v>
      </c>
      <c r="D17" s="23">
        <f>COUNTIF(B$5:B17,B17)</f>
        <v>1</v>
      </c>
      <c r="E17" t="s">
        <v>100</v>
      </c>
      <c r="F17" s="6">
        <v>40</v>
      </c>
      <c r="G17" s="23">
        <f>COUNTIF(E$4:E17,E17)</f>
        <v>1</v>
      </c>
      <c r="H17" t="s">
        <v>100</v>
      </c>
      <c r="I17" s="27" t="s">
        <v>101</v>
      </c>
      <c r="J17" s="23">
        <f>COUNTIF(H$4:H17,H17)</f>
        <v>1</v>
      </c>
      <c r="K17" t="s">
        <v>89</v>
      </c>
      <c r="L17">
        <v>245</v>
      </c>
      <c r="M17" s="23">
        <f>COUNTIF(K$4:K17,K17)</f>
        <v>1</v>
      </c>
      <c r="N17" t="s">
        <v>102</v>
      </c>
      <c r="O17">
        <v>148</v>
      </c>
      <c r="P17" s="23">
        <f>COUNTIF(N$4:N17,N17)</f>
        <v>1</v>
      </c>
      <c r="Q17" t="s">
        <v>96</v>
      </c>
      <c r="R17">
        <v>335</v>
      </c>
      <c r="S17" s="23">
        <f>COUNTIF(Q$4:Q17,Q17)</f>
        <v>2</v>
      </c>
      <c r="T17" t="s">
        <v>89</v>
      </c>
      <c r="U17">
        <v>243</v>
      </c>
      <c r="V17" s="23">
        <f>COUNTIF(T$4:T17,T17)</f>
        <v>1</v>
      </c>
      <c r="Y17" s="14"/>
      <c r="AB17" s="14"/>
      <c r="AE17" s="14"/>
      <c r="AF17" t="s">
        <v>89</v>
      </c>
      <c r="AG17">
        <v>339</v>
      </c>
      <c r="AH17" s="23">
        <f>COUNTIF(AF$4:AF17,AF17)</f>
        <v>1</v>
      </c>
      <c r="AI17" t="s">
        <v>103</v>
      </c>
      <c r="AJ17">
        <v>97</v>
      </c>
      <c r="AK17" s="23">
        <f>COUNTIF(AI$5:AI17,AI17)</f>
        <v>1</v>
      </c>
      <c r="AL17" t="s">
        <v>9</v>
      </c>
      <c r="AM17">
        <v>21</v>
      </c>
      <c r="AN17" s="23">
        <f>COUNTIF(AL$5:AL17,AL17)</f>
        <v>2</v>
      </c>
      <c r="AO17" t="s">
        <v>104</v>
      </c>
      <c r="AP17" s="24">
        <v>11.1</v>
      </c>
      <c r="AQ17" s="23">
        <f>COUNTIF(AO$5:AO17,AO17)</f>
        <v>1</v>
      </c>
    </row>
    <row r="18" spans="1:43" s="26" customFormat="1">
      <c r="A18" s="26">
        <v>2008</v>
      </c>
      <c r="B18" s="26" t="s">
        <v>74</v>
      </c>
      <c r="C18" s="28" t="s">
        <v>86</v>
      </c>
      <c r="D18" s="23">
        <f>COUNTIF(B$5:B18,B18)</f>
        <v>1</v>
      </c>
      <c r="E18" s="26" t="s">
        <v>105</v>
      </c>
      <c r="F18" s="29" t="s">
        <v>106</v>
      </c>
      <c r="G18" s="23">
        <f>COUNTIF(E$4:E18,E18)</f>
        <v>1</v>
      </c>
      <c r="H18" s="26" t="s">
        <v>105</v>
      </c>
      <c r="I18" s="26" t="s">
        <v>95</v>
      </c>
      <c r="J18" s="23">
        <f>COUNTIF(H$4:H18,H18)</f>
        <v>1</v>
      </c>
      <c r="K18" t="s">
        <v>107</v>
      </c>
      <c r="L18">
        <v>243</v>
      </c>
      <c r="M18" s="23">
        <f>COUNTIF(K$4:K18,K18)</f>
        <v>1</v>
      </c>
      <c r="N18" s="26" t="s">
        <v>30</v>
      </c>
      <c r="O18" s="26">
        <v>147</v>
      </c>
      <c r="P18" s="23">
        <f>COUNTIF(N$4:N18,N18)</f>
        <v>3</v>
      </c>
      <c r="Q18" s="26" t="s">
        <v>108</v>
      </c>
      <c r="R18" s="26">
        <v>341</v>
      </c>
      <c r="S18" s="23">
        <f>COUNTIF(Q$4:Q18,Q18)</f>
        <v>1</v>
      </c>
      <c r="T18" s="26" t="s">
        <v>109</v>
      </c>
      <c r="U18">
        <v>242</v>
      </c>
      <c r="V18" s="23">
        <f>COUNTIF(T$4:T18,T18)</f>
        <v>1</v>
      </c>
      <c r="W18" s="26" t="s">
        <v>105</v>
      </c>
      <c r="X18" s="26">
        <v>294</v>
      </c>
      <c r="Y18" s="23">
        <f>COUNTIF(W$4:W18,W18)</f>
        <v>1</v>
      </c>
      <c r="Z18" s="26" t="s">
        <v>102</v>
      </c>
      <c r="AA18" s="26">
        <v>329</v>
      </c>
      <c r="AB18" s="23">
        <f>COUNTIF(Z$4:Z18,Z18)</f>
        <v>1</v>
      </c>
      <c r="AC18" s="26" t="s">
        <v>110</v>
      </c>
      <c r="AD18">
        <v>341</v>
      </c>
      <c r="AE18" s="23">
        <f>COUNTIF(AC$4:AC18,AC18)</f>
        <v>1</v>
      </c>
      <c r="AF18" s="26" t="s">
        <v>9</v>
      </c>
      <c r="AG18" s="26">
        <v>340</v>
      </c>
      <c r="AH18" s="23">
        <f>COUNTIF(AF$4:AF18,AF18)</f>
        <v>2</v>
      </c>
      <c r="AI18" s="26" t="s">
        <v>90</v>
      </c>
      <c r="AJ18" s="26">
        <v>98</v>
      </c>
      <c r="AK18" s="23">
        <f>COUNTIF(AI$5:AI18,AI18)</f>
        <v>1</v>
      </c>
      <c r="AL18" t="s">
        <v>9</v>
      </c>
      <c r="AM18" s="26">
        <v>18</v>
      </c>
      <c r="AN18" s="23">
        <f>COUNTIF(AL$5:AL18,AL18)</f>
        <v>3</v>
      </c>
      <c r="AO18" s="26" t="s">
        <v>111</v>
      </c>
      <c r="AP18" s="30">
        <v>12.8</v>
      </c>
      <c r="AQ18" s="23">
        <f>COUNTIF(AO$5:AO18,AO18)</f>
        <v>1</v>
      </c>
    </row>
    <row r="19" spans="1:43">
      <c r="A19">
        <v>2009</v>
      </c>
      <c r="B19" t="s">
        <v>109</v>
      </c>
      <c r="C19" s="22" t="s">
        <v>112</v>
      </c>
      <c r="D19" s="23">
        <f>COUNTIF(B$5:B19,B19)</f>
        <v>1</v>
      </c>
      <c r="E19" t="s">
        <v>83</v>
      </c>
      <c r="F19" s="6" t="s">
        <v>113</v>
      </c>
      <c r="G19" s="23">
        <f>COUNTIF(E$4:E19,E19)</f>
        <v>1</v>
      </c>
      <c r="H19" t="s">
        <v>100</v>
      </c>
      <c r="I19" t="s">
        <v>114</v>
      </c>
      <c r="J19" s="23">
        <f>COUNTIF(H$4:H19,H19)</f>
        <v>2</v>
      </c>
      <c r="K19" t="s">
        <v>115</v>
      </c>
      <c r="L19">
        <v>241</v>
      </c>
      <c r="M19" s="23">
        <f>COUNTIF(K$4:K19,K19)</f>
        <v>1</v>
      </c>
      <c r="N19" t="s">
        <v>84</v>
      </c>
      <c r="O19">
        <v>146</v>
      </c>
      <c r="P19" s="23">
        <f>COUNTIF(N$4:N19,N19)</f>
        <v>1</v>
      </c>
      <c r="Q19" t="s">
        <v>96</v>
      </c>
      <c r="R19">
        <v>338</v>
      </c>
      <c r="S19" s="23">
        <f>COUNTIF(Q$4:Q19,Q19)</f>
        <v>3</v>
      </c>
      <c r="T19" t="s">
        <v>116</v>
      </c>
      <c r="U19">
        <v>242</v>
      </c>
      <c r="V19" s="23">
        <f>COUNTIF(T$4:T19,T19)</f>
        <v>1</v>
      </c>
      <c r="W19" t="s">
        <v>9</v>
      </c>
      <c r="X19" s="26">
        <v>294</v>
      </c>
      <c r="Y19" s="23">
        <f>COUNTIF(W$4:W19,W19)</f>
        <v>1</v>
      </c>
      <c r="Z19" t="s">
        <v>117</v>
      </c>
      <c r="AA19">
        <v>317</v>
      </c>
      <c r="AB19" s="23">
        <f>COUNTIF(Z$4:Z19,Z19)</f>
        <v>1</v>
      </c>
      <c r="AC19" t="s">
        <v>116</v>
      </c>
      <c r="AD19">
        <v>342</v>
      </c>
      <c r="AE19" s="23">
        <f>COUNTIF(AC$4:AC19,AC19)</f>
        <v>1</v>
      </c>
      <c r="AF19" t="s">
        <v>111</v>
      </c>
      <c r="AG19">
        <v>339</v>
      </c>
      <c r="AH19" s="23">
        <f>COUNTIF(AF$4:AF19,AF19)</f>
        <v>1</v>
      </c>
      <c r="AI19" t="s">
        <v>115</v>
      </c>
      <c r="AJ19">
        <v>98</v>
      </c>
      <c r="AK19" s="23">
        <f>COUNTIF(AI$5:AI19,AI19)</f>
        <v>1</v>
      </c>
      <c r="AL19" t="s">
        <v>9</v>
      </c>
      <c r="AM19">
        <v>23</v>
      </c>
      <c r="AN19" s="23">
        <f>COUNTIF(AL$5:AL19,AL19)</f>
        <v>4</v>
      </c>
      <c r="AO19" t="s">
        <v>118</v>
      </c>
      <c r="AP19" s="24">
        <v>9.0500000000000007</v>
      </c>
      <c r="AQ19" s="23">
        <f>COUNTIF(AO$5:AO19,AO19)</f>
        <v>1</v>
      </c>
    </row>
    <row r="20" spans="1:43">
      <c r="A20">
        <v>2010</v>
      </c>
      <c r="B20" t="s">
        <v>83</v>
      </c>
      <c r="C20" s="22" t="s">
        <v>94</v>
      </c>
      <c r="D20" s="23">
        <f>COUNTIF(B$5:B20,B20)</f>
        <v>1</v>
      </c>
      <c r="E20" t="s">
        <v>119</v>
      </c>
      <c r="F20" s="6" t="s">
        <v>120</v>
      </c>
      <c r="G20" s="23">
        <f>COUNTIF(E$4:E20,E20)</f>
        <v>1</v>
      </c>
      <c r="H20" t="s">
        <v>121</v>
      </c>
      <c r="I20" t="s">
        <v>122</v>
      </c>
      <c r="J20" s="23">
        <f>COUNTIF(H$4:H20,H20)</f>
        <v>1</v>
      </c>
      <c r="K20" s="26" t="s">
        <v>28</v>
      </c>
      <c r="L20">
        <v>242</v>
      </c>
      <c r="M20" s="23">
        <f>COUNTIF(K$4:K20,K20)</f>
        <v>2</v>
      </c>
      <c r="N20" t="s">
        <v>30</v>
      </c>
      <c r="O20">
        <v>148</v>
      </c>
      <c r="P20" s="23">
        <f>COUNTIF(N$4:N20,N20)</f>
        <v>4</v>
      </c>
      <c r="Q20" t="s">
        <v>123</v>
      </c>
      <c r="R20">
        <v>337</v>
      </c>
      <c r="S20" s="23">
        <f>COUNTIF(Q$4:Q20,Q20)</f>
        <v>1</v>
      </c>
      <c r="T20" t="s">
        <v>30</v>
      </c>
      <c r="U20">
        <v>242</v>
      </c>
      <c r="V20" s="23">
        <f>COUNTIF(T$4:T20,T20)</f>
        <v>1</v>
      </c>
      <c r="W20" t="s">
        <v>7</v>
      </c>
      <c r="Y20" s="23">
        <f>COUNTIF(W$4:W20,W20)</f>
        <v>1</v>
      </c>
      <c r="Z20" t="s">
        <v>124</v>
      </c>
      <c r="AA20">
        <v>322</v>
      </c>
      <c r="AB20" s="23">
        <f>COUNTIF(Z$4:Z20,Z20)</f>
        <v>1</v>
      </c>
      <c r="AC20" t="s">
        <v>30</v>
      </c>
      <c r="AD20">
        <v>342</v>
      </c>
      <c r="AE20" s="23">
        <f>COUNTIF(AC$4:AC20,AC20)</f>
        <v>1</v>
      </c>
      <c r="AF20" t="s">
        <v>9</v>
      </c>
      <c r="AG20">
        <v>342</v>
      </c>
      <c r="AH20" s="23">
        <f>COUNTIF(AF$4:AF20,AF20)</f>
        <v>3</v>
      </c>
      <c r="AI20" t="s">
        <v>9</v>
      </c>
      <c r="AJ20">
        <v>96</v>
      </c>
      <c r="AK20" s="23">
        <f>COUNTIF(AI$5:AI20,AI20)</f>
        <v>1</v>
      </c>
      <c r="AL20" t="s">
        <v>30</v>
      </c>
      <c r="AM20">
        <v>23</v>
      </c>
      <c r="AN20" s="23">
        <f>COUNTIF(AL$5:AL20,AL20)</f>
        <v>4</v>
      </c>
      <c r="AO20" t="s">
        <v>30</v>
      </c>
      <c r="AP20" s="24">
        <v>10.5</v>
      </c>
      <c r="AQ20" s="23">
        <f>COUNTIF(AO$5:AO20,AO20)</f>
        <v>2</v>
      </c>
    </row>
    <row r="21" spans="1:43">
      <c r="A21">
        <v>2011</v>
      </c>
      <c r="B21" t="s">
        <v>9</v>
      </c>
      <c r="C21" s="22" t="s">
        <v>80</v>
      </c>
      <c r="D21" s="23">
        <f>COUNTIF(B$5:B21,B21)</f>
        <v>3</v>
      </c>
      <c r="E21" t="s">
        <v>119</v>
      </c>
      <c r="F21" s="6" t="s">
        <v>125</v>
      </c>
      <c r="G21" s="23">
        <f>COUNTIF(E$4:E21,E21)</f>
        <v>2</v>
      </c>
      <c r="H21" t="s">
        <v>9</v>
      </c>
      <c r="I21" t="s">
        <v>126</v>
      </c>
      <c r="J21" s="23">
        <f>COUNTIF(H$4:H21,H21)</f>
        <v>1</v>
      </c>
      <c r="K21" t="s">
        <v>9</v>
      </c>
      <c r="L21">
        <v>245</v>
      </c>
      <c r="M21" s="23">
        <f>COUNTIF(K$4:K21,K21)</f>
        <v>1</v>
      </c>
      <c r="N21" t="s">
        <v>100</v>
      </c>
      <c r="O21">
        <v>147</v>
      </c>
      <c r="P21" s="23">
        <f>COUNTIF(N$4:N21,N21)</f>
        <v>1</v>
      </c>
      <c r="Q21" t="s">
        <v>123</v>
      </c>
      <c r="R21">
        <v>343</v>
      </c>
      <c r="S21" s="23">
        <f>COUNTIF(Q$4:Q21,Q21)</f>
        <v>2</v>
      </c>
      <c r="T21" t="s">
        <v>100</v>
      </c>
      <c r="U21">
        <v>247</v>
      </c>
      <c r="V21" s="23">
        <f>COUNTIF(T$4:T21,T21)</f>
        <v>1</v>
      </c>
      <c r="W21" t="s">
        <v>100</v>
      </c>
      <c r="X21">
        <v>298</v>
      </c>
      <c r="Y21" s="23">
        <f>COUNTIF(W$4:W21,W21)</f>
        <v>1</v>
      </c>
      <c r="Z21" t="s">
        <v>102</v>
      </c>
      <c r="AA21">
        <v>335</v>
      </c>
      <c r="AB21" s="23">
        <f>COUNTIF(Z$4:Z21,Z21)</f>
        <v>2</v>
      </c>
      <c r="AC21" t="s">
        <v>100</v>
      </c>
      <c r="AD21">
        <v>345</v>
      </c>
      <c r="AE21" s="23">
        <f>COUNTIF(AC$4:AC21,AC21)</f>
        <v>1</v>
      </c>
      <c r="AF21" t="s">
        <v>9</v>
      </c>
      <c r="AG21">
        <v>343</v>
      </c>
      <c r="AH21" s="23">
        <f>COUNTIF(AF$4:AF21,AF21)</f>
        <v>4</v>
      </c>
      <c r="AI21" t="s">
        <v>100</v>
      </c>
      <c r="AJ21">
        <v>100</v>
      </c>
      <c r="AK21" s="23">
        <f>COUNTIF(AI$5:AI21,AI21)</f>
        <v>1</v>
      </c>
      <c r="AL21" t="s">
        <v>30</v>
      </c>
      <c r="AM21">
        <v>25</v>
      </c>
      <c r="AN21" s="23">
        <f>COUNTIF(AL$5:AL21,AL21)</f>
        <v>5</v>
      </c>
      <c r="AO21" t="s">
        <v>109</v>
      </c>
      <c r="AP21" s="24">
        <v>12.36</v>
      </c>
      <c r="AQ21" s="23">
        <f>COUNTIF(AO$5:AO21,AO21)</f>
        <v>1</v>
      </c>
    </row>
    <row r="22" spans="1:43" ht="16">
      <c r="A22">
        <v>2012</v>
      </c>
      <c r="B22" t="s">
        <v>90</v>
      </c>
      <c r="C22" s="22" t="s">
        <v>127</v>
      </c>
      <c r="D22" s="23">
        <f>COUNTIF(B$5:B22,B22)</f>
        <v>2</v>
      </c>
      <c r="E22" t="s">
        <v>12</v>
      </c>
      <c r="F22" s="6" t="s">
        <v>128</v>
      </c>
      <c r="G22" s="23">
        <f>COUNTIF(E$4:E22,E22)</f>
        <v>1</v>
      </c>
      <c r="H22" t="s">
        <v>9</v>
      </c>
      <c r="I22" t="s">
        <v>129</v>
      </c>
      <c r="J22" s="23">
        <f>COUNTIF(H$4:H22,H22)</f>
        <v>2</v>
      </c>
      <c r="K22" s="31" t="s">
        <v>115</v>
      </c>
      <c r="L22">
        <v>247</v>
      </c>
      <c r="M22" s="23">
        <f>COUNTIF(K$4:K22,K22)</f>
        <v>2</v>
      </c>
      <c r="N22" t="s">
        <v>90</v>
      </c>
      <c r="O22">
        <v>145</v>
      </c>
      <c r="P22" s="23">
        <f>COUNTIF(N$4:N22,N22)</f>
        <v>2</v>
      </c>
      <c r="Q22" t="s">
        <v>123</v>
      </c>
      <c r="R22">
        <v>339</v>
      </c>
      <c r="S22" s="23">
        <f>COUNTIF(Q$4:Q22,Q22)</f>
        <v>3</v>
      </c>
      <c r="T22" t="s">
        <v>100</v>
      </c>
      <c r="U22">
        <v>241</v>
      </c>
      <c r="V22" s="23">
        <f>COUNTIF(T$4:T22,T22)</f>
        <v>2</v>
      </c>
      <c r="W22" t="s">
        <v>111</v>
      </c>
      <c r="X22">
        <v>295</v>
      </c>
      <c r="Y22" s="23">
        <f>COUNTIF(W$4:W22,W22)</f>
        <v>1</v>
      </c>
      <c r="Z22" t="s">
        <v>102</v>
      </c>
      <c r="AA22">
        <v>333</v>
      </c>
      <c r="AB22" s="23">
        <f>COUNTIF(Z$4:Z22,Z22)</f>
        <v>3</v>
      </c>
      <c r="AC22" t="s">
        <v>9</v>
      </c>
      <c r="AD22">
        <v>340</v>
      </c>
      <c r="AE22" s="23">
        <f>COUNTIF(AC$4:AC22,AC22)</f>
        <v>1</v>
      </c>
      <c r="AF22" t="s">
        <v>111</v>
      </c>
      <c r="AG22">
        <v>339</v>
      </c>
      <c r="AH22" s="23">
        <f>COUNTIF(AF$4:AF22,AF22)</f>
        <v>2</v>
      </c>
      <c r="AI22" t="s">
        <v>89</v>
      </c>
      <c r="AJ22">
        <v>99</v>
      </c>
      <c r="AK22" s="23">
        <f>COUNTIF(AI$5:AI22,AI22)</f>
        <v>1</v>
      </c>
      <c r="AL22" t="s">
        <v>30</v>
      </c>
      <c r="AM22">
        <v>29</v>
      </c>
      <c r="AN22" s="23">
        <f>COUNTIF(AL$22:AL22,AL22)</f>
        <v>1</v>
      </c>
      <c r="AO22" t="s">
        <v>109</v>
      </c>
      <c r="AP22" s="24">
        <v>9.25</v>
      </c>
      <c r="AQ22" s="23">
        <f>COUNTIF(AO$5:AO22,AO22)</f>
        <v>2</v>
      </c>
    </row>
    <row r="23" spans="1:43">
      <c r="A23">
        <v>2013</v>
      </c>
      <c r="B23" s="32" t="s">
        <v>130</v>
      </c>
      <c r="C23" s="22" t="s">
        <v>131</v>
      </c>
      <c r="D23" s="23">
        <f>COUNTIF(B$5:B23,B23)</f>
        <v>1</v>
      </c>
      <c r="E23" s="32" t="s">
        <v>130</v>
      </c>
      <c r="F23" s="6" t="s">
        <v>132</v>
      </c>
      <c r="G23" s="23">
        <f>COUNTIF(E$4:E23,E23)</f>
        <v>1</v>
      </c>
      <c r="H23" s="32" t="s">
        <v>130</v>
      </c>
      <c r="I23" t="s">
        <v>133</v>
      </c>
      <c r="J23" s="23">
        <f>COUNTIF(H$4:H23,H23)</f>
        <v>1</v>
      </c>
      <c r="K23" t="s">
        <v>134</v>
      </c>
      <c r="L23">
        <v>242</v>
      </c>
      <c r="M23" s="23">
        <f>COUNTIF(K$4:K23,K23)</f>
        <v>1</v>
      </c>
      <c r="P23" s="23">
        <f>COUNTIF(N$4:N23,N23)</f>
        <v>0</v>
      </c>
      <c r="S23" s="23">
        <f>COUNTIF(Q$4:Q23,Q23)</f>
        <v>0</v>
      </c>
      <c r="V23" s="23">
        <f>COUNTIF(T$4:T23,T23)</f>
        <v>0</v>
      </c>
      <c r="W23" t="s">
        <v>135</v>
      </c>
      <c r="X23">
        <v>295</v>
      </c>
      <c r="Y23" s="23">
        <f>COUNTIF(W$4:W23,W23)</f>
        <v>1</v>
      </c>
      <c r="AB23" s="23">
        <f>COUNTIF(Z$4:Z23,Z23)</f>
        <v>0</v>
      </c>
      <c r="AE23" s="23">
        <f>COUNTIF(AC$4:AC23,AC23)</f>
        <v>0</v>
      </c>
      <c r="AH23" s="23">
        <f>COUNTIF(AF$4:AF23,AF23)</f>
        <v>0</v>
      </c>
      <c r="AI23" s="19"/>
      <c r="AK23" s="23">
        <f>COUNTIF(AI$5:AI23,AI23)</f>
        <v>0</v>
      </c>
      <c r="AL23" t="s">
        <v>109</v>
      </c>
      <c r="AM23">
        <v>16</v>
      </c>
      <c r="AN23" s="23">
        <f>COUNTIF(AL$22:AL23,AL23)</f>
        <v>1</v>
      </c>
      <c r="AO23" t="s">
        <v>118</v>
      </c>
      <c r="AP23" t="s">
        <v>136</v>
      </c>
      <c r="AQ23" s="23">
        <f>COUNTIF(AO$5:AO23,AO23)</f>
        <v>2</v>
      </c>
    </row>
    <row r="24" spans="1:43">
      <c r="A24">
        <v>2014</v>
      </c>
      <c r="B24" t="s">
        <v>137</v>
      </c>
      <c r="C24" s="22" t="s">
        <v>86</v>
      </c>
      <c r="D24" s="23">
        <f>COUNTIF(B$5:B24,B24)</f>
        <v>1</v>
      </c>
      <c r="E24" t="s">
        <v>138</v>
      </c>
      <c r="F24" s="6" t="s">
        <v>139</v>
      </c>
      <c r="G24" s="23">
        <f>COUNTIF(E$4:E24,E24)</f>
        <v>1</v>
      </c>
      <c r="H24" t="s">
        <v>138</v>
      </c>
      <c r="I24" t="s">
        <v>13</v>
      </c>
      <c r="J24" s="23">
        <f>COUNTIF(H$4:H24,H24)</f>
        <v>1</v>
      </c>
      <c r="K24" t="s">
        <v>134</v>
      </c>
      <c r="L24">
        <v>244</v>
      </c>
      <c r="M24" s="23">
        <f>COUNTIF(K$4:K24,K24)</f>
        <v>2</v>
      </c>
      <c r="N24" t="s">
        <v>9</v>
      </c>
      <c r="O24">
        <v>147</v>
      </c>
      <c r="P24" s="23">
        <f>COUNTIF(N$4:N24,N24)</f>
        <v>3</v>
      </c>
      <c r="Q24" t="s">
        <v>96</v>
      </c>
      <c r="R24">
        <v>335</v>
      </c>
      <c r="S24" s="23">
        <f>COUNTIF(Q$4:Q24,Q24)</f>
        <v>4</v>
      </c>
      <c r="T24" t="s">
        <v>9</v>
      </c>
      <c r="U24">
        <v>243</v>
      </c>
      <c r="V24" s="23">
        <f>COUNTIF(T$4:T24,T24)</f>
        <v>2</v>
      </c>
      <c r="W24" t="s">
        <v>140</v>
      </c>
      <c r="X24">
        <v>294</v>
      </c>
      <c r="Y24" s="23">
        <f>COUNTIF(W$4:W24,W24)</f>
        <v>1</v>
      </c>
      <c r="Z24" t="s">
        <v>102</v>
      </c>
      <c r="AA24">
        <v>331</v>
      </c>
      <c r="AB24" s="23">
        <f>COUNTIF(Z$4:Z24,Z24)</f>
        <v>4</v>
      </c>
      <c r="AC24" t="s">
        <v>9</v>
      </c>
      <c r="AD24">
        <v>342</v>
      </c>
      <c r="AE24" s="23">
        <f>COUNTIF(AC$4:AC24,AC24)</f>
        <v>2</v>
      </c>
      <c r="AF24" t="s">
        <v>111</v>
      </c>
      <c r="AG24">
        <v>340</v>
      </c>
      <c r="AH24" s="23">
        <f>COUNTIF(AF$4:AF24,AF24)</f>
        <v>3</v>
      </c>
      <c r="AI24" t="s">
        <v>111</v>
      </c>
      <c r="AJ24">
        <v>97</v>
      </c>
      <c r="AK24" s="23">
        <f>COUNTIF(AI$5:AI24,AI24)</f>
        <v>1</v>
      </c>
      <c r="AL24" t="s">
        <v>135</v>
      </c>
      <c r="AM24">
        <v>21</v>
      </c>
      <c r="AN24" s="23">
        <f>COUNTIF(AL$22:AL24,AL24)</f>
        <v>1</v>
      </c>
      <c r="AO24" t="s">
        <v>141</v>
      </c>
      <c r="AP24" s="22" t="s">
        <v>142</v>
      </c>
      <c r="AQ24" s="23">
        <f>COUNTIF(AO$5:AO24,AO24)</f>
        <v>1</v>
      </c>
    </row>
    <row r="25" spans="1:43">
      <c r="A25">
        <v>2015</v>
      </c>
      <c r="B25" t="s">
        <v>7</v>
      </c>
      <c r="C25" s="22"/>
      <c r="D25" s="23">
        <f>COUNTIF(B$5:B25,B25)</f>
        <v>1</v>
      </c>
      <c r="E25" t="s">
        <v>74</v>
      </c>
      <c r="F25" s="6" t="s">
        <v>143</v>
      </c>
      <c r="G25" s="23">
        <f>COUNTIF(E$4:E25,E25)</f>
        <v>2</v>
      </c>
      <c r="H25" t="s">
        <v>74</v>
      </c>
      <c r="I25" s="27" t="s">
        <v>144</v>
      </c>
      <c r="J25" s="23">
        <f>COUNTIF(H$4:H25,H25)</f>
        <v>2</v>
      </c>
      <c r="K25" t="s">
        <v>145</v>
      </c>
      <c r="L25">
        <v>245</v>
      </c>
      <c r="M25" s="23">
        <f>COUNTIF(K$4:K25,K25)</f>
        <v>1</v>
      </c>
      <c r="N25" t="s">
        <v>137</v>
      </c>
      <c r="O25">
        <v>145</v>
      </c>
      <c r="P25" s="23">
        <f>COUNTIF(N$4:N25,N25)</f>
        <v>1</v>
      </c>
      <c r="Q25" t="s">
        <v>96</v>
      </c>
      <c r="R25">
        <v>334</v>
      </c>
      <c r="S25" s="23">
        <f>COUNTIF(Q$4:Q25,Q25)</f>
        <v>5</v>
      </c>
      <c r="T25" t="s">
        <v>137</v>
      </c>
      <c r="U25">
        <v>242</v>
      </c>
      <c r="V25" s="23">
        <f>COUNTIF(T$4:T25,T25)</f>
        <v>1</v>
      </c>
      <c r="W25" t="s">
        <v>137</v>
      </c>
      <c r="X25">
        <v>293</v>
      </c>
      <c r="Y25" s="23">
        <f>COUNTIF(W$4:W25,W25)</f>
        <v>1</v>
      </c>
      <c r="Z25" t="s">
        <v>124</v>
      </c>
      <c r="AA25">
        <v>227</v>
      </c>
      <c r="AB25" s="23">
        <f>COUNTIF(Z$4:Z25,Z25)</f>
        <v>2</v>
      </c>
      <c r="AC25" t="s">
        <v>137</v>
      </c>
      <c r="AD25">
        <v>340</v>
      </c>
      <c r="AE25" s="23">
        <f>COUNTIF(AC$4:AC25,AC25)</f>
        <v>1</v>
      </c>
      <c r="AF25" t="s">
        <v>30</v>
      </c>
      <c r="AG25">
        <v>339</v>
      </c>
      <c r="AH25" s="23">
        <f>COUNTIF(AF$4:AF25,AF25)</f>
        <v>2</v>
      </c>
      <c r="AI25" t="s">
        <v>30</v>
      </c>
      <c r="AJ25">
        <v>98</v>
      </c>
      <c r="AK25" s="23">
        <f>COUNTIF(AI$5:AI25,AI25)</f>
        <v>3</v>
      </c>
      <c r="AL25" t="s">
        <v>30</v>
      </c>
      <c r="AM25">
        <v>23</v>
      </c>
      <c r="AN25" s="23">
        <f>COUNTIF(AL$22:AL25,AL25)</f>
        <v>2</v>
      </c>
      <c r="AO25" t="s">
        <v>9</v>
      </c>
      <c r="AP25">
        <v>9.1</v>
      </c>
      <c r="AQ25" s="23">
        <f>COUNTIF(AO$5:AO25,AO25)</f>
        <v>1</v>
      </c>
    </row>
    <row r="26" spans="1:43">
      <c r="A26">
        <v>2016</v>
      </c>
      <c r="B26" t="s">
        <v>7</v>
      </c>
      <c r="D26" s="23">
        <f>COUNTIF(B$5:B26,B26)</f>
        <v>2</v>
      </c>
      <c r="E26" t="s">
        <v>83</v>
      </c>
      <c r="F26" t="s">
        <v>10</v>
      </c>
      <c r="G26" s="23">
        <f>COUNTIF(E$4:E26,E26)</f>
        <v>2</v>
      </c>
      <c r="H26" t="s">
        <v>32</v>
      </c>
      <c r="I26" t="s">
        <v>13</v>
      </c>
      <c r="J26" s="23">
        <f>COUNTIF(H$4:H26,H26)</f>
        <v>1</v>
      </c>
      <c r="K26" t="s">
        <v>28</v>
      </c>
      <c r="L26">
        <v>243</v>
      </c>
      <c r="M26" s="23">
        <f>COUNTIF(K$4:K26,K26)</f>
        <v>3</v>
      </c>
      <c r="N26" t="s">
        <v>9</v>
      </c>
      <c r="O26">
        <v>146</v>
      </c>
      <c r="P26" s="23">
        <f>COUNTIF(N$4:N26,N26)</f>
        <v>4</v>
      </c>
      <c r="Q26" t="s">
        <v>146</v>
      </c>
      <c r="R26">
        <v>341</v>
      </c>
      <c r="S26" s="23">
        <f>COUNTIF(Q$4:Q26,Q26)</f>
        <v>1</v>
      </c>
      <c r="T26" t="s">
        <v>137</v>
      </c>
      <c r="U26">
        <v>244</v>
      </c>
      <c r="V26" s="23">
        <f>COUNTIF(T$4:T26,T26)</f>
        <v>2</v>
      </c>
      <c r="W26" t="s">
        <v>137</v>
      </c>
      <c r="X26">
        <v>299</v>
      </c>
      <c r="Y26" s="23">
        <f>COUNTIF(W$4:W26,W26)</f>
        <v>2</v>
      </c>
      <c r="Z26" t="s">
        <v>124</v>
      </c>
      <c r="AA26">
        <v>331</v>
      </c>
      <c r="AB26" s="23">
        <f>COUNTIF(Z$4:Z26,Z26)</f>
        <v>3</v>
      </c>
      <c r="AC26" t="s">
        <v>137</v>
      </c>
      <c r="AD26">
        <v>344</v>
      </c>
      <c r="AE26" s="23">
        <f>COUNTIF(AC$4:AC26,AC26)</f>
        <v>2</v>
      </c>
      <c r="AF26" t="s">
        <v>9</v>
      </c>
      <c r="AG26">
        <v>343</v>
      </c>
      <c r="AH26" s="23">
        <f>COUNTIF(AF$4:AF26,AF26)</f>
        <v>5</v>
      </c>
      <c r="AI26" t="s">
        <v>137</v>
      </c>
      <c r="AJ26">
        <v>100</v>
      </c>
      <c r="AK26" s="23">
        <f>COUNTIF(AI$5:AI26,AI26)</f>
        <v>1</v>
      </c>
      <c r="AL26" t="s">
        <v>30</v>
      </c>
      <c r="AM26">
        <v>28</v>
      </c>
      <c r="AN26" s="23">
        <f>COUNTIF(AL$22:AL26,AL26)</f>
        <v>3</v>
      </c>
      <c r="AO26" t="s">
        <v>12</v>
      </c>
      <c r="AP26" s="33" t="s">
        <v>147</v>
      </c>
      <c r="AQ26" s="23">
        <f>COUNTIF(AO$5:AO26,AO26)</f>
        <v>1</v>
      </c>
    </row>
    <row r="27" spans="1:43">
      <c r="A27">
        <v>2017</v>
      </c>
      <c r="B27" t="s">
        <v>7</v>
      </c>
      <c r="D27" s="23">
        <f>COUNTIF(B$5:B27,B27)</f>
        <v>3</v>
      </c>
      <c r="E27" t="s">
        <v>9</v>
      </c>
      <c r="F27" t="s">
        <v>148</v>
      </c>
      <c r="G27" s="23">
        <f>COUNTIF(E$4:E27,E27)</f>
        <v>3</v>
      </c>
      <c r="H27" t="s">
        <v>12</v>
      </c>
      <c r="I27" t="s">
        <v>149</v>
      </c>
      <c r="J27" s="23">
        <f>COUNTIF(H$4:H27,H27)</f>
        <v>1</v>
      </c>
      <c r="K27" t="s">
        <v>16</v>
      </c>
      <c r="L27">
        <v>243</v>
      </c>
      <c r="M27" s="23">
        <f>COUNTIF(K$4:K27,K27)</f>
        <v>1</v>
      </c>
      <c r="N27" t="s">
        <v>16</v>
      </c>
      <c r="O27">
        <v>149</v>
      </c>
      <c r="P27" s="23">
        <f>COUNTIF(N$4:N27,N27)</f>
        <v>1</v>
      </c>
      <c r="Q27" t="s">
        <v>20</v>
      </c>
      <c r="R27">
        <v>334</v>
      </c>
      <c r="S27" s="23">
        <f>COUNTIF(Q$4:Q27,Q27)</f>
        <v>1</v>
      </c>
      <c r="T27" t="s">
        <v>16</v>
      </c>
      <c r="U27">
        <v>247</v>
      </c>
      <c r="V27" s="23">
        <f>COUNTIF(T$4:T27,T27)</f>
        <v>1</v>
      </c>
      <c r="W27" t="s">
        <v>16</v>
      </c>
      <c r="X27">
        <v>298</v>
      </c>
      <c r="Y27" s="23">
        <f>COUNTIF(W$4:W27,W27)</f>
        <v>1</v>
      </c>
      <c r="Z27" t="s">
        <v>24</v>
      </c>
      <c r="AA27">
        <v>330</v>
      </c>
      <c r="AB27" s="23">
        <f>COUNTIF(Z$4:Z27,Z27)</f>
        <v>1</v>
      </c>
      <c r="AC27" t="s">
        <v>16</v>
      </c>
      <c r="AD27">
        <v>345</v>
      </c>
      <c r="AE27" s="23">
        <f>COUNTIF(AC$4:AC27,AC27)</f>
        <v>1</v>
      </c>
      <c r="AF27" t="s">
        <v>9</v>
      </c>
      <c r="AG27">
        <v>340</v>
      </c>
      <c r="AH27" s="23">
        <f>COUNTIF(AF$4:AF27,AF27)</f>
        <v>6</v>
      </c>
      <c r="AI27" t="s">
        <v>28</v>
      </c>
      <c r="AJ27">
        <v>99</v>
      </c>
      <c r="AK27" s="23">
        <f>COUNTIF(AI$5:AI27,AI27)</f>
        <v>1</v>
      </c>
      <c r="AL27" t="s">
        <v>30</v>
      </c>
      <c r="AM27">
        <v>22</v>
      </c>
      <c r="AN27" s="23">
        <f>COUNTIF(AL$22:AL27,AL27)</f>
        <v>4</v>
      </c>
      <c r="AO27" t="s">
        <v>32</v>
      </c>
      <c r="AP27">
        <v>10.039999999999999</v>
      </c>
      <c r="AQ27" s="23">
        <f>COUNTIF(AO$5:AO27,AO27)</f>
        <v>1</v>
      </c>
    </row>
    <row r="28" spans="1:43">
      <c r="A28">
        <v>2018</v>
      </c>
      <c r="B28" t="s">
        <v>124</v>
      </c>
      <c r="C28" s="69" t="s">
        <v>1051</v>
      </c>
      <c r="D28" s="23">
        <f>COUNTIF(B$5:B28,B28)</f>
        <v>1</v>
      </c>
      <c r="E28" t="s">
        <v>74</v>
      </c>
      <c r="F28" s="68" t="s">
        <v>148</v>
      </c>
      <c r="G28" s="23">
        <f>COUNTIF(E$28:E28,E28)</f>
        <v>1</v>
      </c>
      <c r="H28" t="s">
        <v>620</v>
      </c>
      <c r="I28" t="s">
        <v>1050</v>
      </c>
      <c r="J28" s="23">
        <f>COUNTIF(H$4:H28,H28)</f>
        <v>1</v>
      </c>
      <c r="K28" t="s">
        <v>16</v>
      </c>
      <c r="L28">
        <v>347</v>
      </c>
      <c r="M28" s="23">
        <f>COUNTIF(K$4:K28,K28)</f>
        <v>2</v>
      </c>
      <c r="N28" t="s">
        <v>16</v>
      </c>
      <c r="O28">
        <v>148</v>
      </c>
      <c r="P28" s="23">
        <f>COUNTIF(N$4:N28,N28)</f>
        <v>2</v>
      </c>
      <c r="Q28" t="s">
        <v>20</v>
      </c>
      <c r="R28">
        <v>330</v>
      </c>
      <c r="S28" s="23">
        <f>COUNTIF(Q$4:Q28,Q28)</f>
        <v>2</v>
      </c>
      <c r="T28" t="s">
        <v>140</v>
      </c>
      <c r="U28">
        <v>246</v>
      </c>
      <c r="V28" s="23">
        <f>COUNTIF(T$4:T28,T28)</f>
        <v>1</v>
      </c>
      <c r="W28" t="s">
        <v>28</v>
      </c>
      <c r="X28">
        <v>294</v>
      </c>
      <c r="Y28" s="23">
        <f>COUNTIF(W$4:W28,W28)</f>
        <v>1</v>
      </c>
      <c r="Z28" t="s">
        <v>119</v>
      </c>
      <c r="AA28">
        <v>337</v>
      </c>
      <c r="AB28" s="23">
        <f>COUNTIF(Z$4:Z28,Z28)</f>
        <v>1</v>
      </c>
      <c r="AC28" t="s">
        <v>140</v>
      </c>
      <c r="AD28">
        <v>344</v>
      </c>
      <c r="AE28" s="23">
        <f>COUNTIF(AC$4:AC28,AC28)</f>
        <v>1</v>
      </c>
      <c r="AF28" t="s">
        <v>1053</v>
      </c>
      <c r="AH28" s="23">
        <f>COUNTIF(AF$4:AF28,AF28)</f>
        <v>1</v>
      </c>
      <c r="AI28" t="s">
        <v>140</v>
      </c>
      <c r="AJ28">
        <v>99</v>
      </c>
      <c r="AK28" s="23">
        <f>COUNTIF(AI$5:AI28,AI28)</f>
        <v>1</v>
      </c>
      <c r="AL28" t="s">
        <v>1052</v>
      </c>
      <c r="AM28">
        <v>22</v>
      </c>
      <c r="AN28" s="23">
        <f>COUNTIF(AL$22:AL28,AL28)</f>
        <v>1</v>
      </c>
      <c r="AO28" t="s">
        <v>16</v>
      </c>
      <c r="AP28">
        <v>13.08</v>
      </c>
      <c r="AQ28" s="23">
        <f>COUNTIF(AO$5:AO28,AO28)</f>
        <v>1</v>
      </c>
    </row>
    <row r="29" spans="1:43">
      <c r="A29">
        <v>2019</v>
      </c>
      <c r="D29" s="23">
        <f>COUNTIF(B$5:B29,B29)</f>
        <v>0</v>
      </c>
      <c r="G29" s="23">
        <f>COUNTIF(E$4:E29,E29)</f>
        <v>0</v>
      </c>
      <c r="J29" s="23">
        <f>COUNTIF(H$4:H29,H29)</f>
        <v>0</v>
      </c>
      <c r="M29" s="23">
        <f>COUNTIF(K$4:K29,K29)</f>
        <v>0</v>
      </c>
      <c r="P29" s="23">
        <f>COUNTIF(N$4:N29,N29)</f>
        <v>0</v>
      </c>
      <c r="S29" s="23">
        <f>COUNTIF(Q$4:Q29,Q29)</f>
        <v>0</v>
      </c>
      <c r="V29" s="23">
        <f>COUNTIF(T$4:T29,T29)</f>
        <v>0</v>
      </c>
      <c r="Y29" s="23">
        <f>COUNTIF(W$4:W29,W29)</f>
        <v>0</v>
      </c>
      <c r="AB29" s="23">
        <f>COUNTIF(Z$4:Z29,Z29)</f>
        <v>0</v>
      </c>
      <c r="AE29" s="23">
        <f>COUNTIF(AC$4:AC29,AC29)</f>
        <v>0</v>
      </c>
      <c r="AH29" s="23">
        <f>COUNTIF(AF$4:AF29,AF29)</f>
        <v>0</v>
      </c>
      <c r="AK29" s="23">
        <f>COUNTIF(AI$5:AI29,AI29)</f>
        <v>0</v>
      </c>
      <c r="AN29" s="23">
        <f>COUNTIF(AL$22:AL29,AL29)</f>
        <v>0</v>
      </c>
      <c r="AQ29" s="23">
        <f>COUNTIF(AO$5:AO29,AO29)</f>
        <v>0</v>
      </c>
    </row>
    <row r="30" spans="1:43">
      <c r="A30">
        <v>2020</v>
      </c>
      <c r="D30" s="23">
        <f>COUNTIF(B$5:B30,B30)</f>
        <v>0</v>
      </c>
      <c r="G30" s="23">
        <f>COUNTIF(E$4:E30,E30)</f>
        <v>0</v>
      </c>
      <c r="J30" s="23">
        <f>COUNTIF(H$4:H30,H30)</f>
        <v>0</v>
      </c>
      <c r="M30" s="23">
        <f>COUNTIF(K$4:K30,K30)</f>
        <v>0</v>
      </c>
      <c r="P30" s="23">
        <f>COUNTIF(N$4:N30,N30)</f>
        <v>0</v>
      </c>
      <c r="S30" s="23">
        <f>COUNTIF(Q$4:Q30,Q30)</f>
        <v>0</v>
      </c>
      <c r="V30" s="23">
        <f>COUNTIF(T$4:T30,T30)</f>
        <v>0</v>
      </c>
      <c r="Y30" s="23">
        <f>COUNTIF(W$4:W30,W30)</f>
        <v>0</v>
      </c>
      <c r="AB30" s="23">
        <f>COUNTIF(Z$4:Z30,Z30)</f>
        <v>0</v>
      </c>
      <c r="AE30" s="23">
        <f>COUNTIF(AC$4:AC30,AC30)</f>
        <v>0</v>
      </c>
      <c r="AH30" s="23">
        <f>COUNTIF(AF$4:AF30,AF30)</f>
        <v>0</v>
      </c>
      <c r="AK30" s="23">
        <f>COUNTIF(AI$5:AI30,AI30)</f>
        <v>0</v>
      </c>
      <c r="AN30" s="23">
        <f>COUNTIF(AL$22:AL30,AL30)</f>
        <v>0</v>
      </c>
      <c r="AQ30" s="23">
        <f>COUNTIF(AO$5:AO30,AO30)</f>
        <v>0</v>
      </c>
    </row>
    <row r="31" spans="1:43">
      <c r="G31" s="70"/>
    </row>
    <row r="32" spans="1:43">
      <c r="G32" s="70"/>
    </row>
    <row r="33" spans="7:7">
      <c r="G33" s="70"/>
    </row>
    <row r="34" spans="7:7">
      <c r="G34" s="70"/>
    </row>
    <row r="35" spans="7:7">
      <c r="G35" s="70"/>
    </row>
    <row r="36" spans="7:7">
      <c r="G36" s="70"/>
    </row>
    <row r="37" spans="7:7">
      <c r="G37" s="70"/>
    </row>
    <row r="38" spans="7:7">
      <c r="G38" s="70"/>
    </row>
    <row r="39" spans="7:7">
      <c r="G39" s="70"/>
    </row>
    <row r="40" spans="7:7">
      <c r="G40" s="70"/>
    </row>
  </sheetData>
  <pageMargins left="0.23622047244094491" right="0.23622047244094491" top="0.74881889763779519" bottom="0.74881889763779519" header="0.31535433070866142" footer="0.31535433070866142"/>
  <pageSetup paperSize="0" fitToWidth="0" fitToHeight="0" orientation="landscape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8"/>
  <sheetViews>
    <sheetView workbookViewId="0"/>
  </sheetViews>
  <sheetFormatPr baseColWidth="10" defaultColWidth="8.83203125" defaultRowHeight="15"/>
  <cols>
    <col min="1" max="1" width="22.83203125" customWidth="1"/>
    <col min="2" max="2" width="16.5" customWidth="1"/>
    <col min="3" max="1024" width="11.5" customWidth="1"/>
  </cols>
  <sheetData>
    <row r="1" spans="1:4">
      <c r="A1" t="s">
        <v>150</v>
      </c>
      <c r="B1" t="s">
        <v>151</v>
      </c>
      <c r="C1" t="s">
        <v>152</v>
      </c>
      <c r="D1" t="s">
        <v>153</v>
      </c>
    </row>
    <row r="2" spans="1:4">
      <c r="A2" t="s">
        <v>154</v>
      </c>
      <c r="B2" t="s">
        <v>155</v>
      </c>
      <c r="C2">
        <v>1931</v>
      </c>
    </row>
    <row r="3" spans="1:4">
      <c r="A3" t="s">
        <v>156</v>
      </c>
      <c r="B3" t="s">
        <v>157</v>
      </c>
      <c r="C3">
        <v>1922</v>
      </c>
    </row>
    <row r="4" spans="1:4">
      <c r="A4" t="s">
        <v>124</v>
      </c>
      <c r="B4" t="s">
        <v>155</v>
      </c>
      <c r="C4">
        <v>1972</v>
      </c>
    </row>
    <row r="5" spans="1:4">
      <c r="A5" t="s">
        <v>111</v>
      </c>
      <c r="B5" t="s">
        <v>158</v>
      </c>
      <c r="C5">
        <v>2009</v>
      </c>
    </row>
    <row r="6" spans="1:4">
      <c r="A6" t="s">
        <v>159</v>
      </c>
      <c r="B6" t="s">
        <v>158</v>
      </c>
      <c r="C6">
        <v>1999</v>
      </c>
    </row>
    <row r="7" spans="1:4">
      <c r="A7" t="s">
        <v>160</v>
      </c>
      <c r="B7" t="s">
        <v>155</v>
      </c>
      <c r="C7">
        <v>1976</v>
      </c>
    </row>
    <row r="8" spans="1:4">
      <c r="A8" t="s">
        <v>161</v>
      </c>
      <c r="B8" t="s">
        <v>162</v>
      </c>
      <c r="C8">
        <v>1988</v>
      </c>
    </row>
    <row r="9" spans="1:4">
      <c r="A9" t="s">
        <v>163</v>
      </c>
      <c r="B9" t="s">
        <v>164</v>
      </c>
      <c r="C9">
        <v>1991</v>
      </c>
    </row>
    <row r="10" spans="1:4">
      <c r="A10" t="s">
        <v>62</v>
      </c>
      <c r="B10" t="s">
        <v>158</v>
      </c>
      <c r="C10">
        <v>1982</v>
      </c>
    </row>
    <row r="11" spans="1:4">
      <c r="A11" t="s">
        <v>165</v>
      </c>
      <c r="B11" t="s">
        <v>158</v>
      </c>
      <c r="C11">
        <v>1979</v>
      </c>
    </row>
    <row r="12" spans="1:4">
      <c r="A12" t="s">
        <v>90</v>
      </c>
      <c r="B12" t="s">
        <v>166</v>
      </c>
      <c r="C12">
        <v>1994</v>
      </c>
    </row>
    <row r="13" spans="1:4">
      <c r="A13" t="s">
        <v>167</v>
      </c>
      <c r="B13" t="s">
        <v>162</v>
      </c>
      <c r="C13">
        <v>1974</v>
      </c>
    </row>
    <row r="14" spans="1:4">
      <c r="A14" t="s">
        <v>168</v>
      </c>
      <c r="B14" t="s">
        <v>169</v>
      </c>
      <c r="C14">
        <v>1984</v>
      </c>
    </row>
    <row r="15" spans="1:4">
      <c r="A15" t="s">
        <v>170</v>
      </c>
      <c r="B15" t="s">
        <v>171</v>
      </c>
      <c r="C15">
        <v>1949</v>
      </c>
    </row>
    <row r="16" spans="1:4">
      <c r="A16" t="s">
        <v>172</v>
      </c>
      <c r="B16" t="s">
        <v>155</v>
      </c>
      <c r="C16">
        <v>1930</v>
      </c>
    </row>
    <row r="17" spans="1:3">
      <c r="A17" t="s">
        <v>173</v>
      </c>
      <c r="B17" t="s">
        <v>174</v>
      </c>
      <c r="C17">
        <v>1996</v>
      </c>
    </row>
    <row r="18" spans="1:3">
      <c r="A18" t="s">
        <v>175</v>
      </c>
      <c r="B18" t="s">
        <v>162</v>
      </c>
      <c r="C18">
        <v>1959</v>
      </c>
    </row>
    <row r="19" spans="1:3">
      <c r="A19" t="s">
        <v>176</v>
      </c>
      <c r="B19" t="s">
        <v>155</v>
      </c>
      <c r="C19">
        <v>1970</v>
      </c>
    </row>
    <row r="20" spans="1:3">
      <c r="A20" t="s">
        <v>177</v>
      </c>
      <c r="B20" t="s">
        <v>155</v>
      </c>
      <c r="C20">
        <v>1966</v>
      </c>
    </row>
    <row r="21" spans="1:3">
      <c r="A21" t="s">
        <v>178</v>
      </c>
      <c r="B21" t="s">
        <v>158</v>
      </c>
      <c r="C21">
        <v>1978</v>
      </c>
    </row>
    <row r="22" spans="1:3">
      <c r="A22" t="s">
        <v>179</v>
      </c>
      <c r="B22" t="s">
        <v>155</v>
      </c>
      <c r="C22">
        <v>1986</v>
      </c>
    </row>
    <row r="23" spans="1:3">
      <c r="A23" t="s">
        <v>180</v>
      </c>
      <c r="B23" t="s">
        <v>155</v>
      </c>
      <c r="C23">
        <v>1957</v>
      </c>
    </row>
    <row r="24" spans="1:3">
      <c r="A24" t="s">
        <v>102</v>
      </c>
      <c r="B24" t="s">
        <v>181</v>
      </c>
      <c r="C24">
        <v>1968</v>
      </c>
    </row>
    <row r="25" spans="1:3">
      <c r="A25" t="s">
        <v>9</v>
      </c>
      <c r="B25" t="s">
        <v>181</v>
      </c>
      <c r="C25">
        <v>1987</v>
      </c>
    </row>
    <row r="26" spans="1:3">
      <c r="A26" t="s">
        <v>182</v>
      </c>
      <c r="B26" t="s">
        <v>157</v>
      </c>
      <c r="C26">
        <v>1926</v>
      </c>
    </row>
    <row r="27" spans="1:3">
      <c r="A27" t="s">
        <v>98</v>
      </c>
      <c r="B27" t="s">
        <v>183</v>
      </c>
      <c r="C27">
        <v>1971</v>
      </c>
    </row>
    <row r="28" spans="1:3">
      <c r="A28" t="s">
        <v>184</v>
      </c>
      <c r="B28" t="s">
        <v>155</v>
      </c>
      <c r="C28">
        <v>1927</v>
      </c>
    </row>
    <row r="29" spans="1:3">
      <c r="A29" t="s">
        <v>185</v>
      </c>
      <c r="B29" t="s">
        <v>186</v>
      </c>
      <c r="C29">
        <v>1981</v>
      </c>
    </row>
    <row r="30" spans="1:3">
      <c r="A30" t="s">
        <v>187</v>
      </c>
      <c r="B30" t="s">
        <v>183</v>
      </c>
      <c r="C30">
        <v>1985</v>
      </c>
    </row>
    <row r="31" spans="1:3">
      <c r="A31" t="s">
        <v>30</v>
      </c>
      <c r="B31" t="s">
        <v>155</v>
      </c>
      <c r="C31">
        <v>1995</v>
      </c>
    </row>
    <row r="32" spans="1:3">
      <c r="A32" t="s">
        <v>188</v>
      </c>
      <c r="B32" t="s">
        <v>183</v>
      </c>
      <c r="C32">
        <v>1965</v>
      </c>
    </row>
    <row r="33" spans="1:3">
      <c r="A33" t="s">
        <v>189</v>
      </c>
      <c r="B33" t="s">
        <v>181</v>
      </c>
      <c r="C33">
        <v>1992</v>
      </c>
    </row>
    <row r="34" spans="1:3">
      <c r="A34" t="s">
        <v>190</v>
      </c>
      <c r="B34" t="s">
        <v>162</v>
      </c>
      <c r="C34">
        <v>1963</v>
      </c>
    </row>
    <row r="35" spans="1:3">
      <c r="A35" t="s">
        <v>67</v>
      </c>
      <c r="B35" t="s">
        <v>166</v>
      </c>
      <c r="C35">
        <v>1997</v>
      </c>
    </row>
    <row r="36" spans="1:3">
      <c r="A36" t="s">
        <v>191</v>
      </c>
      <c r="B36" t="s">
        <v>192</v>
      </c>
      <c r="C36">
        <v>1947</v>
      </c>
    </row>
    <row r="37" spans="1:3">
      <c r="A37" t="s">
        <v>193</v>
      </c>
      <c r="B37" t="s">
        <v>155</v>
      </c>
      <c r="C37">
        <v>1932</v>
      </c>
    </row>
    <row r="38" spans="1:3">
      <c r="A38" t="s">
        <v>103</v>
      </c>
      <c r="B38" t="s">
        <v>181</v>
      </c>
      <c r="C38">
        <v>2004</v>
      </c>
    </row>
    <row r="39" spans="1:3">
      <c r="A39" t="s">
        <v>194</v>
      </c>
      <c r="B39" t="s">
        <v>158</v>
      </c>
      <c r="C39">
        <v>2010</v>
      </c>
    </row>
    <row r="40" spans="1:3">
      <c r="A40" t="s">
        <v>195</v>
      </c>
      <c r="B40" t="s">
        <v>162</v>
      </c>
      <c r="C40">
        <v>2002</v>
      </c>
    </row>
    <row r="41" spans="1:3">
      <c r="A41" t="s">
        <v>196</v>
      </c>
      <c r="B41" t="s">
        <v>162</v>
      </c>
      <c r="C41">
        <v>1934</v>
      </c>
    </row>
    <row r="42" spans="1:3">
      <c r="A42" t="s">
        <v>197</v>
      </c>
      <c r="B42" t="s">
        <v>162</v>
      </c>
      <c r="C42">
        <v>1961</v>
      </c>
    </row>
    <row r="43" spans="1:3">
      <c r="A43" t="s">
        <v>198</v>
      </c>
      <c r="B43" t="s">
        <v>155</v>
      </c>
      <c r="C43">
        <v>1939</v>
      </c>
    </row>
    <row r="44" spans="1:3">
      <c r="A44" t="s">
        <v>199</v>
      </c>
      <c r="B44" t="s">
        <v>162</v>
      </c>
      <c r="C44">
        <v>1967</v>
      </c>
    </row>
    <row r="45" spans="1:3">
      <c r="A45" t="s">
        <v>200</v>
      </c>
      <c r="B45" t="s">
        <v>201</v>
      </c>
      <c r="C45">
        <v>1998</v>
      </c>
    </row>
    <row r="46" spans="1:3">
      <c r="A46" t="s">
        <v>202</v>
      </c>
      <c r="B46" t="s">
        <v>174</v>
      </c>
      <c r="C46">
        <v>1975</v>
      </c>
    </row>
    <row r="47" spans="1:3">
      <c r="A47" t="s">
        <v>203</v>
      </c>
      <c r="B47" t="s">
        <v>174</v>
      </c>
      <c r="C47">
        <v>1969</v>
      </c>
    </row>
    <row r="48" spans="1:3">
      <c r="A48" t="s">
        <v>83</v>
      </c>
      <c r="B48" t="s">
        <v>162</v>
      </c>
      <c r="C48">
        <v>1993</v>
      </c>
    </row>
    <row r="49" spans="1:3">
      <c r="A49" t="s">
        <v>204</v>
      </c>
      <c r="B49" t="s">
        <v>205</v>
      </c>
      <c r="C49">
        <v>1938</v>
      </c>
    </row>
    <row r="50" spans="1:3">
      <c r="A50" t="s">
        <v>206</v>
      </c>
      <c r="B50" t="s">
        <v>207</v>
      </c>
      <c r="C50">
        <v>1955</v>
      </c>
    </row>
    <row r="51" spans="1:3">
      <c r="A51" t="s">
        <v>208</v>
      </c>
      <c r="B51" t="s">
        <v>181</v>
      </c>
      <c r="C51">
        <v>1952</v>
      </c>
    </row>
    <row r="52" spans="1:3">
      <c r="A52" t="s">
        <v>110</v>
      </c>
      <c r="B52" t="s">
        <v>158</v>
      </c>
      <c r="C52">
        <v>2005</v>
      </c>
    </row>
    <row r="53" spans="1:3">
      <c r="A53" t="s">
        <v>209</v>
      </c>
      <c r="B53" t="s">
        <v>162</v>
      </c>
      <c r="C53">
        <v>1936</v>
      </c>
    </row>
    <row r="54" spans="1:3">
      <c r="A54" t="s">
        <v>20</v>
      </c>
      <c r="B54" t="s">
        <v>164</v>
      </c>
      <c r="C54">
        <v>2003</v>
      </c>
    </row>
    <row r="55" spans="1:3">
      <c r="A55" t="s">
        <v>210</v>
      </c>
      <c r="B55" t="s">
        <v>164</v>
      </c>
      <c r="C55">
        <v>2007</v>
      </c>
    </row>
    <row r="56" spans="1:3">
      <c r="A56" t="s">
        <v>211</v>
      </c>
      <c r="B56" t="s">
        <v>162</v>
      </c>
      <c r="C56">
        <v>1937</v>
      </c>
    </row>
    <row r="57" spans="1:3">
      <c r="A57" t="s">
        <v>212</v>
      </c>
      <c r="B57" t="s">
        <v>164</v>
      </c>
      <c r="C57">
        <v>2001</v>
      </c>
    </row>
    <row r="58" spans="1:3">
      <c r="A58" t="s">
        <v>213</v>
      </c>
      <c r="B58" t="s">
        <v>214</v>
      </c>
      <c r="C58">
        <v>1929</v>
      </c>
    </row>
    <row r="59" spans="1:3">
      <c r="A59" t="s">
        <v>215</v>
      </c>
      <c r="B59" t="s">
        <v>155</v>
      </c>
      <c r="C59">
        <v>1946</v>
      </c>
    </row>
    <row r="60" spans="1:3">
      <c r="A60" t="s">
        <v>216</v>
      </c>
      <c r="B60" t="s">
        <v>155</v>
      </c>
      <c r="C60">
        <v>1958</v>
      </c>
    </row>
    <row r="61" spans="1:3">
      <c r="A61" t="s">
        <v>217</v>
      </c>
      <c r="B61" t="s">
        <v>155</v>
      </c>
      <c r="C61">
        <v>1954</v>
      </c>
    </row>
    <row r="62" spans="1:3">
      <c r="A62" t="s">
        <v>58</v>
      </c>
      <c r="B62" t="s">
        <v>155</v>
      </c>
      <c r="C62">
        <v>1964</v>
      </c>
    </row>
    <row r="63" spans="1:3">
      <c r="A63" t="s">
        <v>218</v>
      </c>
      <c r="B63" t="s">
        <v>181</v>
      </c>
      <c r="C63">
        <v>1990</v>
      </c>
    </row>
    <row r="64" spans="1:3">
      <c r="A64" t="s">
        <v>219</v>
      </c>
      <c r="B64" t="s">
        <v>155</v>
      </c>
      <c r="C64">
        <v>1948</v>
      </c>
    </row>
    <row r="65" spans="1:3">
      <c r="A65" t="s">
        <v>220</v>
      </c>
      <c r="B65" t="s">
        <v>155</v>
      </c>
      <c r="C65">
        <v>1962</v>
      </c>
    </row>
    <row r="66" spans="1:3">
      <c r="A66" t="s">
        <v>221</v>
      </c>
      <c r="B66" t="s">
        <v>164</v>
      </c>
      <c r="C66">
        <v>1935</v>
      </c>
    </row>
    <row r="67" spans="1:3">
      <c r="A67" t="s">
        <v>92</v>
      </c>
      <c r="B67" t="s">
        <v>155</v>
      </c>
      <c r="C67">
        <v>1973</v>
      </c>
    </row>
    <row r="68" spans="1:3">
      <c r="A68" t="s">
        <v>222</v>
      </c>
      <c r="B68" t="s">
        <v>174</v>
      </c>
      <c r="C68">
        <v>1953</v>
      </c>
    </row>
    <row r="69" spans="1:3">
      <c r="A69" t="s">
        <v>223</v>
      </c>
      <c r="B69" t="s">
        <v>157</v>
      </c>
      <c r="C69">
        <v>1956</v>
      </c>
    </row>
    <row r="70" spans="1:3">
      <c r="A70" t="s">
        <v>224</v>
      </c>
      <c r="B70" t="s">
        <v>181</v>
      </c>
      <c r="C70">
        <v>1989</v>
      </c>
    </row>
    <row r="71" spans="1:3">
      <c r="A71" t="s">
        <v>51</v>
      </c>
      <c r="B71" t="s">
        <v>181</v>
      </c>
      <c r="C71">
        <v>1980</v>
      </c>
    </row>
    <row r="72" spans="1:3">
      <c r="A72" t="s">
        <v>225</v>
      </c>
      <c r="B72" t="s">
        <v>192</v>
      </c>
      <c r="C72">
        <v>1951</v>
      </c>
    </row>
    <row r="73" spans="1:3">
      <c r="A73" t="s">
        <v>226</v>
      </c>
      <c r="B73" t="s">
        <v>192</v>
      </c>
      <c r="C73">
        <v>1928</v>
      </c>
    </row>
    <row r="74" spans="1:3">
      <c r="A74" t="s">
        <v>227</v>
      </c>
      <c r="B74" t="s">
        <v>171</v>
      </c>
      <c r="C74">
        <v>1983</v>
      </c>
    </row>
    <row r="75" spans="1:3">
      <c r="A75" t="s">
        <v>228</v>
      </c>
      <c r="B75" t="s">
        <v>166</v>
      </c>
      <c r="C75">
        <v>2008</v>
      </c>
    </row>
    <row r="76" spans="1:3">
      <c r="A76" t="s">
        <v>229</v>
      </c>
      <c r="B76" t="s">
        <v>205</v>
      </c>
      <c r="C76">
        <v>1933</v>
      </c>
    </row>
    <row r="77" spans="1:3">
      <c r="A77" t="s">
        <v>230</v>
      </c>
      <c r="B77" t="s">
        <v>192</v>
      </c>
      <c r="C77">
        <v>1950</v>
      </c>
    </row>
    <row r="78" spans="1:3">
      <c r="A78" t="s">
        <v>16</v>
      </c>
      <c r="B78" t="s">
        <v>158</v>
      </c>
      <c r="C78">
        <v>2012</v>
      </c>
    </row>
    <row r="79" spans="1:3">
      <c r="A79" t="s">
        <v>231</v>
      </c>
      <c r="B79" t="s">
        <v>174</v>
      </c>
      <c r="C79">
        <v>1960</v>
      </c>
    </row>
    <row r="80" spans="1:3">
      <c r="A80" t="s">
        <v>232</v>
      </c>
      <c r="B80" t="s">
        <v>181</v>
      </c>
      <c r="C80">
        <v>2011</v>
      </c>
    </row>
    <row r="81" spans="1:4">
      <c r="A81" t="s">
        <v>233</v>
      </c>
      <c r="B81" t="s">
        <v>158</v>
      </c>
      <c r="C81">
        <v>2000</v>
      </c>
    </row>
    <row r="82" spans="1:4">
      <c r="A82" t="s">
        <v>78</v>
      </c>
      <c r="B82" t="s">
        <v>162</v>
      </c>
      <c r="C82">
        <v>1977</v>
      </c>
    </row>
    <row r="84" spans="1:4">
      <c r="A84" t="s">
        <v>234</v>
      </c>
      <c r="B84" t="s">
        <v>235</v>
      </c>
      <c r="C84">
        <v>2014</v>
      </c>
      <c r="D84" t="s">
        <v>236</v>
      </c>
    </row>
    <row r="85" spans="1:4">
      <c r="A85" t="s">
        <v>237</v>
      </c>
      <c r="B85" t="s">
        <v>181</v>
      </c>
      <c r="C85">
        <v>2015</v>
      </c>
      <c r="D85" t="s">
        <v>236</v>
      </c>
    </row>
    <row r="86" spans="1:4">
      <c r="A86" t="s">
        <v>238</v>
      </c>
      <c r="B86" t="s">
        <v>181</v>
      </c>
      <c r="C86">
        <v>2016</v>
      </c>
      <c r="D86" t="s">
        <v>236</v>
      </c>
    </row>
    <row r="87" spans="1:4">
      <c r="A87" t="s">
        <v>239</v>
      </c>
      <c r="C87">
        <v>2017</v>
      </c>
    </row>
    <row r="88" spans="1:4">
      <c r="A88" t="s">
        <v>240</v>
      </c>
      <c r="B88" t="s">
        <v>162</v>
      </c>
      <c r="C88">
        <v>2017</v>
      </c>
      <c r="D88" t="s">
        <v>236</v>
      </c>
    </row>
  </sheetData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262"/>
  <sheetViews>
    <sheetView workbookViewId="0"/>
  </sheetViews>
  <sheetFormatPr baseColWidth="10" defaultColWidth="8.83203125" defaultRowHeight="15" outlineLevelRow="2" outlineLevelCol="1"/>
  <cols>
    <col min="1" max="1" width="12.5" customWidth="1"/>
    <col min="2" max="2" width="26.5" customWidth="1"/>
    <col min="3" max="3" width="3.5" customWidth="1" outlineLevel="1"/>
    <col min="4" max="4" width="3.1640625" customWidth="1" outlineLevel="1"/>
    <col min="5" max="5" width="3" customWidth="1" outlineLevel="1"/>
    <col min="6" max="6" width="3.5" customWidth="1" outlineLevel="1"/>
    <col min="7" max="7" width="3" customWidth="1" outlineLevel="1"/>
    <col min="8" max="9" width="3.5" customWidth="1" outlineLevel="1"/>
    <col min="10" max="10" width="3.33203125" customWidth="1" outlineLevel="1"/>
    <col min="11" max="11" width="3.1640625" customWidth="1" outlineLevel="1"/>
    <col min="12" max="12" width="3" customWidth="1" outlineLevel="1"/>
    <col min="13" max="13" width="3.5" customWidth="1" outlineLevel="1"/>
    <col min="14" max="14" width="3.5" customWidth="1"/>
    <col min="15" max="15" width="3" customWidth="1"/>
    <col min="16" max="16" width="3.1640625" customWidth="1"/>
    <col min="17" max="17" width="3.33203125" customWidth="1"/>
    <col min="18" max="18" width="3" style="35" customWidth="1"/>
    <col min="19" max="19" width="3.6640625" customWidth="1"/>
    <col min="20" max="20" width="3.5" customWidth="1"/>
    <col min="21" max="21" width="4.83203125" customWidth="1"/>
    <col min="22" max="23" width="3.5" customWidth="1"/>
    <col min="24" max="24" width="3.6640625" customWidth="1"/>
    <col min="25" max="25" width="3.1640625" customWidth="1"/>
    <col min="26" max="26" width="3.6640625" customWidth="1"/>
    <col min="27" max="28" width="3.83203125" customWidth="1"/>
    <col min="29" max="29" width="3.5" customWidth="1"/>
    <col min="30" max="30" width="5.5" customWidth="1"/>
    <col min="31" max="31" width="3.5" customWidth="1"/>
    <col min="32" max="32" width="3.1640625" customWidth="1"/>
    <col min="33" max="33" width="4.1640625" customWidth="1"/>
    <col min="34" max="34" width="3" customWidth="1"/>
    <col min="35" max="35" width="3.6640625" customWidth="1"/>
    <col min="36" max="36" width="4.33203125" customWidth="1"/>
    <col min="37" max="37" width="3.6640625" customWidth="1"/>
    <col min="38" max="38" width="4" customWidth="1"/>
    <col min="39" max="39" width="6.33203125" customWidth="1"/>
    <col min="40" max="40" width="5.33203125" customWidth="1"/>
    <col min="41" max="41" width="4.33203125" customWidth="1"/>
    <col min="42" max="42" width="4.5" customWidth="1"/>
    <col min="43" max="43" width="3.6640625" customWidth="1"/>
    <col min="44" max="44" width="4.1640625" customWidth="1"/>
    <col min="45" max="45" width="4" customWidth="1"/>
    <col min="46" max="46" width="3.33203125" customWidth="1"/>
    <col min="47" max="47" width="3.5" customWidth="1"/>
    <col min="48" max="48" width="3.83203125" customWidth="1"/>
    <col min="49" max="49" width="4.33203125" customWidth="1"/>
    <col min="50" max="50" width="4.1640625" customWidth="1"/>
    <col min="51" max="51" width="3.6640625" customWidth="1"/>
    <col min="52" max="52" width="3.83203125" customWidth="1"/>
    <col min="53" max="53" width="4.33203125" customWidth="1"/>
    <col min="54" max="54" width="3.83203125" customWidth="1"/>
    <col min="55" max="55" width="3.6640625" customWidth="1"/>
    <col min="56" max="57" width="4.6640625" customWidth="1"/>
    <col min="58" max="58" width="4" customWidth="1"/>
    <col min="59" max="59" width="4.5" customWidth="1"/>
    <col min="60" max="60" width="4.83203125" customWidth="1"/>
    <col min="61" max="61" width="4.5" customWidth="1"/>
    <col min="62" max="62" width="4.33203125" customWidth="1"/>
    <col min="63" max="63" width="6.1640625" customWidth="1"/>
    <col min="64" max="65" width="4.1640625" customWidth="1"/>
    <col min="66" max="66" width="4.5" customWidth="1"/>
    <col min="67" max="1024" width="11.5" customWidth="1"/>
  </cols>
  <sheetData>
    <row r="1" spans="1:66"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t="s">
        <v>241</v>
      </c>
    </row>
    <row r="2" spans="1:66" ht="14.25" customHeight="1">
      <c r="C2" s="14"/>
      <c r="D2" s="36" t="s">
        <v>242</v>
      </c>
      <c r="E2" s="14"/>
      <c r="F2" s="14"/>
      <c r="G2" s="14"/>
      <c r="H2" s="14"/>
      <c r="I2" s="37"/>
      <c r="J2" s="37" t="s">
        <v>243</v>
      </c>
      <c r="K2" s="37"/>
      <c r="L2" s="37"/>
      <c r="M2" s="37"/>
      <c r="N2" t="s">
        <v>244</v>
      </c>
      <c r="O2" t="s">
        <v>244</v>
      </c>
      <c r="P2">
        <v>1</v>
      </c>
      <c r="Q2">
        <v>2</v>
      </c>
      <c r="R2" s="35">
        <v>3</v>
      </c>
      <c r="S2">
        <v>4</v>
      </c>
      <c r="T2" s="38">
        <v>5</v>
      </c>
      <c r="U2">
        <v>6</v>
      </c>
      <c r="V2">
        <v>7</v>
      </c>
      <c r="W2">
        <v>8</v>
      </c>
      <c r="X2">
        <v>9</v>
      </c>
      <c r="Y2">
        <v>10</v>
      </c>
      <c r="Z2">
        <v>11</v>
      </c>
      <c r="AA2">
        <v>12</v>
      </c>
      <c r="AB2">
        <v>12</v>
      </c>
      <c r="AC2">
        <v>14</v>
      </c>
      <c r="AD2">
        <v>15</v>
      </c>
      <c r="AE2">
        <v>16</v>
      </c>
      <c r="AF2">
        <v>17</v>
      </c>
      <c r="AG2">
        <v>18</v>
      </c>
      <c r="AH2">
        <v>19</v>
      </c>
      <c r="AI2">
        <v>20</v>
      </c>
      <c r="AJ2">
        <v>21</v>
      </c>
      <c r="AK2">
        <v>22</v>
      </c>
      <c r="AL2">
        <v>23</v>
      </c>
      <c r="AM2">
        <v>24</v>
      </c>
      <c r="AN2">
        <v>25</v>
      </c>
      <c r="AO2">
        <v>26</v>
      </c>
      <c r="AP2">
        <v>27</v>
      </c>
      <c r="AQ2">
        <v>28</v>
      </c>
      <c r="AR2">
        <v>29</v>
      </c>
      <c r="AS2">
        <v>30</v>
      </c>
      <c r="AT2">
        <v>31</v>
      </c>
      <c r="AU2">
        <v>32</v>
      </c>
      <c r="AV2">
        <v>33</v>
      </c>
      <c r="AW2">
        <v>34</v>
      </c>
      <c r="AX2">
        <v>35</v>
      </c>
      <c r="AY2">
        <v>36</v>
      </c>
      <c r="AZ2">
        <v>37</v>
      </c>
      <c r="BA2">
        <v>38</v>
      </c>
      <c r="BB2">
        <v>39</v>
      </c>
      <c r="BC2">
        <v>40</v>
      </c>
      <c r="BD2">
        <v>41</v>
      </c>
      <c r="BE2">
        <v>42</v>
      </c>
      <c r="BF2">
        <v>43</v>
      </c>
      <c r="BG2">
        <v>44</v>
      </c>
      <c r="BH2">
        <v>45</v>
      </c>
      <c r="BI2">
        <v>46</v>
      </c>
      <c r="BJ2">
        <v>47</v>
      </c>
      <c r="BK2">
        <v>48</v>
      </c>
      <c r="BL2">
        <v>49</v>
      </c>
      <c r="BM2">
        <v>50</v>
      </c>
      <c r="BN2" s="14">
        <v>51</v>
      </c>
    </row>
    <row r="3" spans="1:66" ht="12.75" customHeight="1">
      <c r="C3" t="s">
        <v>245</v>
      </c>
      <c r="D3" t="s">
        <v>246</v>
      </c>
      <c r="E3" t="s">
        <v>247</v>
      </c>
      <c r="F3">
        <v>1</v>
      </c>
      <c r="G3">
        <v>2</v>
      </c>
      <c r="H3" s="14" t="s">
        <v>248</v>
      </c>
      <c r="I3" s="37">
        <v>1</v>
      </c>
      <c r="J3" s="37">
        <v>2</v>
      </c>
      <c r="K3" s="37">
        <v>3</v>
      </c>
      <c r="L3" s="37">
        <v>4</v>
      </c>
      <c r="M3" s="37">
        <v>5</v>
      </c>
      <c r="N3" t="s">
        <v>245</v>
      </c>
      <c r="O3" t="s">
        <v>246</v>
      </c>
      <c r="P3" s="14" t="s">
        <v>247</v>
      </c>
      <c r="Q3" s="39"/>
      <c r="R3" s="40"/>
      <c r="S3" s="39"/>
      <c r="T3" s="41"/>
      <c r="U3" s="14" t="s">
        <v>249</v>
      </c>
      <c r="X3" s="14" t="s">
        <v>250</v>
      </c>
      <c r="Y3" s="39">
        <v>1</v>
      </c>
      <c r="Z3" s="39">
        <v>2</v>
      </c>
      <c r="AA3" s="14" t="s">
        <v>251</v>
      </c>
      <c r="AB3" s="20">
        <v>1</v>
      </c>
      <c r="AC3" s="20">
        <v>2</v>
      </c>
      <c r="AD3" s="42" t="s">
        <v>252</v>
      </c>
      <c r="AG3" s="14" t="s">
        <v>253</v>
      </c>
      <c r="AJ3" s="14" t="s">
        <v>254</v>
      </c>
      <c r="AM3" s="14" t="s">
        <v>255</v>
      </c>
      <c r="AN3" s="42" t="s">
        <v>256</v>
      </c>
      <c r="AP3" s="14" t="s">
        <v>257</v>
      </c>
      <c r="AS3" s="42" t="s">
        <v>258</v>
      </c>
      <c r="AV3" s="14" t="s">
        <v>259</v>
      </c>
      <c r="AX3" s="42" t="s">
        <v>260</v>
      </c>
      <c r="AY3" s="14" t="s">
        <v>261</v>
      </c>
      <c r="BB3" s="14" t="s">
        <v>262</v>
      </c>
      <c r="BC3" s="42" t="s">
        <v>260</v>
      </c>
      <c r="BE3" s="14" t="s">
        <v>263</v>
      </c>
      <c r="BH3" s="42" t="s">
        <v>264</v>
      </c>
      <c r="BK3" s="14" t="s">
        <v>265</v>
      </c>
      <c r="BM3" s="42" t="s">
        <v>260</v>
      </c>
      <c r="BN3" s="14" t="s">
        <v>266</v>
      </c>
    </row>
    <row r="4" spans="1:66">
      <c r="H4" s="14"/>
      <c r="P4" s="14"/>
      <c r="T4" s="38"/>
      <c r="U4" s="14"/>
      <c r="X4" s="14"/>
      <c r="AA4" s="14"/>
      <c r="AD4" s="42"/>
      <c r="AG4" s="14"/>
      <c r="AJ4" s="14"/>
      <c r="AM4" s="14"/>
      <c r="AN4" s="42"/>
      <c r="AP4" s="14"/>
      <c r="AS4" s="42"/>
      <c r="AV4" s="14"/>
      <c r="AX4" s="42"/>
      <c r="AY4" s="14"/>
      <c r="BB4" s="14"/>
      <c r="BC4" s="42"/>
      <c r="BE4" s="14"/>
      <c r="BH4" s="42"/>
      <c r="BK4" s="14"/>
      <c r="BM4" s="42"/>
      <c r="BN4" s="14"/>
    </row>
    <row r="5" spans="1:66">
      <c r="A5" t="s">
        <v>267</v>
      </c>
      <c r="H5" s="14"/>
      <c r="P5" s="14"/>
      <c r="T5" s="38"/>
      <c r="U5" s="14"/>
      <c r="X5" s="14"/>
      <c r="AA5" s="14"/>
      <c r="AD5" s="42"/>
      <c r="AG5" s="14"/>
      <c r="AJ5" s="14"/>
      <c r="AM5" s="14"/>
      <c r="AN5" s="42"/>
      <c r="AP5" s="14"/>
      <c r="AS5" s="42"/>
      <c r="AV5" s="14"/>
      <c r="AX5" s="42"/>
      <c r="AY5" s="14"/>
      <c r="BB5" s="14"/>
      <c r="BC5" s="42"/>
      <c r="BE5" s="14"/>
      <c r="BH5" s="42"/>
      <c r="BK5" s="14"/>
      <c r="BM5" s="42"/>
      <c r="BN5" s="14"/>
    </row>
    <row r="6" spans="1:66" outlineLevel="1">
      <c r="A6" s="43" t="s">
        <v>267</v>
      </c>
      <c r="B6" t="s">
        <v>268</v>
      </c>
      <c r="H6" s="14"/>
      <c r="N6" t="s">
        <v>269</v>
      </c>
      <c r="O6" t="s">
        <v>269</v>
      </c>
      <c r="P6" s="14" t="s">
        <v>269</v>
      </c>
      <c r="Q6" t="s">
        <v>269</v>
      </c>
      <c r="R6" s="35" t="s">
        <v>269</v>
      </c>
      <c r="S6" t="s">
        <v>269</v>
      </c>
      <c r="T6" s="38" t="s">
        <v>269</v>
      </c>
      <c r="U6" s="14" t="s">
        <v>269</v>
      </c>
      <c r="V6" t="s">
        <v>269</v>
      </c>
      <c r="W6" t="s">
        <v>269</v>
      </c>
      <c r="X6" s="14" t="s">
        <v>270</v>
      </c>
      <c r="Y6" t="s">
        <v>271</v>
      </c>
      <c r="Z6" t="s">
        <v>272</v>
      </c>
      <c r="AA6" s="14" t="s">
        <v>273</v>
      </c>
      <c r="AB6" t="s">
        <v>274</v>
      </c>
      <c r="AC6" t="s">
        <v>275</v>
      </c>
      <c r="AD6" s="42" t="s">
        <v>276</v>
      </c>
      <c r="AE6" t="s">
        <v>277</v>
      </c>
      <c r="AF6" t="s">
        <v>278</v>
      </c>
      <c r="AG6" s="14" t="s">
        <v>279</v>
      </c>
      <c r="AH6">
        <v>10</v>
      </c>
      <c r="AI6">
        <v>11</v>
      </c>
      <c r="AJ6" s="14"/>
      <c r="AM6" s="14"/>
      <c r="AN6" s="42"/>
      <c r="AP6" s="14"/>
      <c r="AS6" s="42"/>
      <c r="AV6" s="14"/>
      <c r="AX6" s="42"/>
      <c r="AY6" s="14"/>
      <c r="BB6" s="14"/>
      <c r="BC6" s="42"/>
      <c r="BE6" s="14"/>
      <c r="BH6" s="42"/>
      <c r="BK6" s="14"/>
      <c r="BM6" s="42"/>
      <c r="BN6" s="14"/>
    </row>
    <row r="7" spans="1:66" outlineLevel="1">
      <c r="B7" t="s">
        <v>280</v>
      </c>
      <c r="H7" s="14"/>
      <c r="N7" t="s">
        <v>269</v>
      </c>
      <c r="O7" t="s">
        <v>269</v>
      </c>
      <c r="P7" s="14" t="s">
        <v>269</v>
      </c>
      <c r="Q7" t="s">
        <v>269</v>
      </c>
      <c r="R7" s="35" t="s">
        <v>269</v>
      </c>
      <c r="S7" t="s">
        <v>269</v>
      </c>
      <c r="T7" s="38" t="s">
        <v>269</v>
      </c>
      <c r="U7" s="14" t="s">
        <v>269</v>
      </c>
      <c r="V7" t="s">
        <v>269</v>
      </c>
      <c r="W7" t="s">
        <v>269</v>
      </c>
      <c r="X7" s="14" t="s">
        <v>269</v>
      </c>
      <c r="Y7" t="s">
        <v>269</v>
      </c>
      <c r="Z7" t="s">
        <v>269</v>
      </c>
      <c r="AA7" s="14" t="s">
        <v>269</v>
      </c>
      <c r="AB7" t="s">
        <v>269</v>
      </c>
      <c r="AC7" t="s">
        <v>269</v>
      </c>
      <c r="AD7" s="42" t="s">
        <v>269</v>
      </c>
      <c r="AE7" t="s">
        <v>269</v>
      </c>
      <c r="AF7" t="s">
        <v>269</v>
      </c>
      <c r="AG7" s="14" t="s">
        <v>269</v>
      </c>
      <c r="AH7" t="s">
        <v>269</v>
      </c>
      <c r="AI7" t="s">
        <v>269</v>
      </c>
      <c r="AJ7" s="14" t="s">
        <v>269</v>
      </c>
      <c r="AK7" t="s">
        <v>269</v>
      </c>
      <c r="AL7" t="s">
        <v>269</v>
      </c>
      <c r="AM7" s="14" t="s">
        <v>269</v>
      </c>
      <c r="AN7" s="42" t="s">
        <v>269</v>
      </c>
      <c r="AO7" t="s">
        <v>269</v>
      </c>
      <c r="AP7" s="14" t="s">
        <v>269</v>
      </c>
      <c r="AQ7" t="s">
        <v>269</v>
      </c>
      <c r="AR7" t="s">
        <v>269</v>
      </c>
      <c r="AS7" s="42" t="s">
        <v>269</v>
      </c>
      <c r="AT7" t="s">
        <v>269</v>
      </c>
      <c r="AU7" t="s">
        <v>269</v>
      </c>
      <c r="AV7" s="14" t="s">
        <v>269</v>
      </c>
      <c r="AW7" t="s">
        <v>269</v>
      </c>
      <c r="AX7" s="42" t="s">
        <v>269</v>
      </c>
      <c r="AY7" s="14" t="s">
        <v>270</v>
      </c>
      <c r="AZ7" t="s">
        <v>271</v>
      </c>
      <c r="BA7" t="s">
        <v>272</v>
      </c>
      <c r="BB7" s="14" t="s">
        <v>273</v>
      </c>
      <c r="BC7" s="42" t="s">
        <v>274</v>
      </c>
      <c r="BD7" t="s">
        <v>275</v>
      </c>
      <c r="BE7" s="14" t="s">
        <v>276</v>
      </c>
      <c r="BF7" t="s">
        <v>277</v>
      </c>
      <c r="BG7">
        <v>11</v>
      </c>
      <c r="BH7" s="42"/>
      <c r="BK7" s="14"/>
      <c r="BM7" s="42"/>
      <c r="BN7" s="14"/>
    </row>
    <row r="8" spans="1:66" outlineLevel="1">
      <c r="A8" s="43" t="s">
        <v>267</v>
      </c>
      <c r="B8" t="s">
        <v>281</v>
      </c>
      <c r="H8" s="14"/>
      <c r="N8" t="s">
        <v>269</v>
      </c>
      <c r="O8" t="s">
        <v>269</v>
      </c>
      <c r="P8" s="14" t="s">
        <v>269</v>
      </c>
      <c r="Q8" t="s">
        <v>269</v>
      </c>
      <c r="R8" s="35" t="s">
        <v>269</v>
      </c>
      <c r="S8" t="s">
        <v>269</v>
      </c>
      <c r="T8" s="38" t="s">
        <v>269</v>
      </c>
      <c r="U8" s="14" t="s">
        <v>269</v>
      </c>
      <c r="V8" t="s">
        <v>269</v>
      </c>
      <c r="W8" t="s">
        <v>269</v>
      </c>
      <c r="X8" s="14" t="s">
        <v>269</v>
      </c>
      <c r="Y8" t="s">
        <v>269</v>
      </c>
      <c r="Z8" t="s">
        <v>269</v>
      </c>
      <c r="AA8" s="14" t="s">
        <v>269</v>
      </c>
      <c r="AB8" t="s">
        <v>269</v>
      </c>
      <c r="AC8" t="s">
        <v>269</v>
      </c>
      <c r="AD8" s="42" t="s">
        <v>269</v>
      </c>
      <c r="AE8" t="s">
        <v>269</v>
      </c>
      <c r="AF8" t="s">
        <v>269</v>
      </c>
      <c r="AG8" s="14" t="s">
        <v>269</v>
      </c>
      <c r="AH8" t="s">
        <v>269</v>
      </c>
      <c r="AI8" t="s">
        <v>269</v>
      </c>
      <c r="AJ8" s="14" t="s">
        <v>269</v>
      </c>
      <c r="AK8" t="s">
        <v>269</v>
      </c>
      <c r="AL8" t="s">
        <v>269</v>
      </c>
      <c r="AM8" s="14" t="s">
        <v>271</v>
      </c>
      <c r="AN8" s="42" t="s">
        <v>272</v>
      </c>
      <c r="AO8" t="s">
        <v>273</v>
      </c>
      <c r="AP8" s="14" t="s">
        <v>274</v>
      </c>
      <c r="AQ8" t="s">
        <v>275</v>
      </c>
      <c r="AR8" t="s">
        <v>276</v>
      </c>
      <c r="AS8" s="42" t="s">
        <v>277</v>
      </c>
      <c r="AT8" t="s">
        <v>278</v>
      </c>
      <c r="AU8" t="s">
        <v>279</v>
      </c>
      <c r="AV8" s="14">
        <v>11</v>
      </c>
      <c r="AW8">
        <v>12</v>
      </c>
      <c r="AX8" s="42"/>
      <c r="AY8" s="14"/>
      <c r="BB8" s="14"/>
      <c r="BC8" s="42"/>
      <c r="BE8" s="14"/>
      <c r="BH8" s="42"/>
      <c r="BK8" s="14"/>
      <c r="BM8" s="42"/>
      <c r="BN8" s="14"/>
    </row>
    <row r="9" spans="1:66" outlineLevel="1">
      <c r="A9" s="43" t="s">
        <v>267</v>
      </c>
      <c r="B9" t="s">
        <v>282</v>
      </c>
      <c r="H9" s="14"/>
      <c r="N9" t="s">
        <v>269</v>
      </c>
      <c r="O9" t="s">
        <v>269</v>
      </c>
      <c r="P9" s="14" t="s">
        <v>269</v>
      </c>
      <c r="Q9" t="s">
        <v>269</v>
      </c>
      <c r="R9" s="35" t="s">
        <v>269</v>
      </c>
      <c r="S9" t="s">
        <v>269</v>
      </c>
      <c r="T9" s="38" t="s">
        <v>269</v>
      </c>
      <c r="U9" s="14" t="s">
        <v>269</v>
      </c>
      <c r="V9" t="s">
        <v>269</v>
      </c>
      <c r="W9" t="s">
        <v>269</v>
      </c>
      <c r="X9" s="14" t="s">
        <v>269</v>
      </c>
      <c r="Y9" t="s">
        <v>269</v>
      </c>
      <c r="Z9" t="s">
        <v>270</v>
      </c>
      <c r="AA9" s="14">
        <v>11</v>
      </c>
      <c r="AD9" s="42"/>
      <c r="AG9" s="14"/>
      <c r="AJ9" s="14"/>
      <c r="AM9" s="14"/>
      <c r="AN9" s="42"/>
      <c r="AP9" s="14"/>
      <c r="AS9" s="42"/>
      <c r="AV9" s="14"/>
      <c r="AX9" s="42"/>
      <c r="AY9" s="14"/>
      <c r="BB9" s="14"/>
      <c r="BC9" s="42"/>
      <c r="BE9" s="14"/>
      <c r="BH9" s="42"/>
      <c r="BK9" s="14"/>
      <c r="BM9" s="42"/>
      <c r="BN9" s="14"/>
    </row>
    <row r="10" spans="1:66" outlineLevel="1">
      <c r="A10" s="43" t="s">
        <v>267</v>
      </c>
      <c r="B10" t="s">
        <v>283</v>
      </c>
      <c r="H10" s="14"/>
      <c r="N10" t="s">
        <v>269</v>
      </c>
      <c r="O10" t="s">
        <v>269</v>
      </c>
      <c r="P10" s="14" t="s">
        <v>269</v>
      </c>
      <c r="Q10" t="s">
        <v>269</v>
      </c>
      <c r="R10" s="35" t="s">
        <v>269</v>
      </c>
      <c r="S10" t="s">
        <v>269</v>
      </c>
      <c r="T10" s="38" t="s">
        <v>269</v>
      </c>
      <c r="U10" s="14" t="s">
        <v>269</v>
      </c>
      <c r="V10" t="s">
        <v>269</v>
      </c>
      <c r="W10" t="s">
        <v>269</v>
      </c>
      <c r="X10" s="14" t="s">
        <v>269</v>
      </c>
      <c r="Y10" t="s">
        <v>269</v>
      </c>
      <c r="Z10" t="s">
        <v>269</v>
      </c>
      <c r="AA10" s="14" t="s">
        <v>269</v>
      </c>
      <c r="AB10" t="s">
        <v>269</v>
      </c>
      <c r="AC10" t="s">
        <v>269</v>
      </c>
      <c r="AD10" s="42" t="s">
        <v>269</v>
      </c>
      <c r="AE10" t="s">
        <v>269</v>
      </c>
      <c r="AF10" t="s">
        <v>269</v>
      </c>
      <c r="AG10" s="14" t="s">
        <v>269</v>
      </c>
      <c r="AH10" t="s">
        <v>269</v>
      </c>
      <c r="AI10" t="s">
        <v>269</v>
      </c>
      <c r="AJ10" s="14" t="s">
        <v>269</v>
      </c>
      <c r="AK10" t="s">
        <v>269</v>
      </c>
      <c r="AL10" t="s">
        <v>269</v>
      </c>
      <c r="AM10" s="14" t="s">
        <v>269</v>
      </c>
      <c r="AN10" s="42" t="s">
        <v>269</v>
      </c>
      <c r="AO10" t="s">
        <v>269</v>
      </c>
      <c r="AP10" s="14" t="s">
        <v>269</v>
      </c>
      <c r="AQ10" t="s">
        <v>269</v>
      </c>
      <c r="AR10" t="s">
        <v>269</v>
      </c>
      <c r="AS10" s="42" t="s">
        <v>269</v>
      </c>
      <c r="AT10" t="s">
        <v>269</v>
      </c>
      <c r="AU10" t="s">
        <v>269</v>
      </c>
      <c r="AV10" s="14" t="s">
        <v>269</v>
      </c>
      <c r="AW10" t="s">
        <v>269</v>
      </c>
      <c r="AX10" s="42" t="s">
        <v>269</v>
      </c>
      <c r="AY10" s="14" t="s">
        <v>269</v>
      </c>
      <c r="AZ10" t="s">
        <v>270</v>
      </c>
      <c r="BA10" t="s">
        <v>271</v>
      </c>
      <c r="BB10" s="14" t="s">
        <v>272</v>
      </c>
      <c r="BC10" s="42" t="s">
        <v>273</v>
      </c>
      <c r="BD10" t="s">
        <v>274</v>
      </c>
      <c r="BE10" s="14" t="s">
        <v>275</v>
      </c>
      <c r="BF10" t="s">
        <v>276</v>
      </c>
      <c r="BG10" t="s">
        <v>277</v>
      </c>
      <c r="BH10" s="42" t="s">
        <v>278</v>
      </c>
      <c r="BI10" t="s">
        <v>279</v>
      </c>
      <c r="BJ10">
        <v>10</v>
      </c>
      <c r="BK10" s="14">
        <v>11</v>
      </c>
      <c r="BL10">
        <v>12</v>
      </c>
      <c r="BM10" s="42"/>
      <c r="BN10" s="14"/>
    </row>
    <row r="11" spans="1:66" outlineLevel="1">
      <c r="A11" s="43" t="s">
        <v>267</v>
      </c>
      <c r="B11" t="s">
        <v>284</v>
      </c>
      <c r="H11" s="14"/>
      <c r="N11" t="s">
        <v>269</v>
      </c>
      <c r="O11" t="s">
        <v>269</v>
      </c>
      <c r="P11" s="14" t="s">
        <v>269</v>
      </c>
      <c r="Q11" t="s">
        <v>269</v>
      </c>
      <c r="R11" s="35" t="s">
        <v>269</v>
      </c>
      <c r="S11" t="s">
        <v>269</v>
      </c>
      <c r="T11" s="38" t="s">
        <v>269</v>
      </c>
      <c r="U11" s="14" t="s">
        <v>269</v>
      </c>
      <c r="V11" t="s">
        <v>269</v>
      </c>
      <c r="W11" t="s">
        <v>269</v>
      </c>
      <c r="X11" s="14" t="s">
        <v>269</v>
      </c>
      <c r="Y11" t="s">
        <v>269</v>
      </c>
      <c r="Z11" t="s">
        <v>269</v>
      </c>
      <c r="AA11" s="14" t="s">
        <v>269</v>
      </c>
      <c r="AB11" t="s">
        <v>269</v>
      </c>
      <c r="AC11" t="s">
        <v>269</v>
      </c>
      <c r="AD11" s="42" t="s">
        <v>269</v>
      </c>
      <c r="AE11" t="s">
        <v>269</v>
      </c>
      <c r="AF11" t="s">
        <v>269</v>
      </c>
      <c r="AG11" s="14" t="s">
        <v>269</v>
      </c>
      <c r="AH11" t="s">
        <v>269</v>
      </c>
      <c r="AI11" t="s">
        <v>270</v>
      </c>
      <c r="AJ11" s="14" t="s">
        <v>271</v>
      </c>
      <c r="AM11" s="14"/>
      <c r="AN11" s="42"/>
      <c r="AP11" s="14"/>
      <c r="AS11" s="42"/>
      <c r="AV11" s="14"/>
      <c r="AX11" s="42"/>
      <c r="AY11" s="14"/>
      <c r="BB11" s="14"/>
      <c r="BC11" s="42"/>
      <c r="BE11" s="14"/>
      <c r="BH11" s="42"/>
      <c r="BK11" s="14"/>
      <c r="BM11" s="42"/>
      <c r="BN11" s="14"/>
    </row>
    <row r="12" spans="1:66" outlineLevel="1">
      <c r="A12" s="43" t="s">
        <v>267</v>
      </c>
      <c r="B12" t="s">
        <v>285</v>
      </c>
      <c r="H12" s="14"/>
      <c r="N12" t="s">
        <v>269</v>
      </c>
      <c r="O12" t="s">
        <v>269</v>
      </c>
      <c r="P12" s="14" t="s">
        <v>270</v>
      </c>
      <c r="T12" s="38"/>
      <c r="U12" s="14"/>
      <c r="X12" s="14"/>
      <c r="AA12" s="14"/>
      <c r="AD12" s="42"/>
      <c r="AG12" s="14"/>
      <c r="AJ12" s="14"/>
      <c r="AM12" s="14"/>
      <c r="AN12" s="42"/>
      <c r="AP12" s="14"/>
      <c r="AS12" s="42"/>
      <c r="AV12" s="14"/>
      <c r="AX12" s="42"/>
      <c r="AY12" s="14"/>
      <c r="BB12" s="14"/>
      <c r="BC12" s="42"/>
      <c r="BE12" s="14"/>
      <c r="BH12" s="42"/>
      <c r="BK12" s="14"/>
      <c r="BM12" s="42"/>
      <c r="BN12" s="14"/>
    </row>
    <row r="13" spans="1:66" outlineLevel="1">
      <c r="A13" s="43" t="s">
        <v>267</v>
      </c>
      <c r="B13" t="s">
        <v>286</v>
      </c>
      <c r="H13" s="14"/>
      <c r="N13" t="s">
        <v>269</v>
      </c>
      <c r="O13" t="s">
        <v>269</v>
      </c>
      <c r="P13" s="14" t="s">
        <v>269</v>
      </c>
      <c r="Q13" t="s">
        <v>269</v>
      </c>
      <c r="R13" s="35" t="s">
        <v>270</v>
      </c>
      <c r="S13" t="s">
        <v>271</v>
      </c>
      <c r="T13" s="38"/>
      <c r="U13" s="14"/>
      <c r="X13" s="14"/>
      <c r="AA13" s="14"/>
      <c r="AD13" s="42"/>
      <c r="AG13" s="14"/>
      <c r="AJ13" s="14"/>
      <c r="AM13" s="14"/>
      <c r="AN13" s="42"/>
      <c r="AP13" s="14"/>
      <c r="AS13" s="42"/>
      <c r="AV13" s="14"/>
      <c r="AX13" s="42"/>
      <c r="AY13" s="14"/>
      <c r="BB13" s="14"/>
      <c r="BC13" s="42"/>
      <c r="BE13" s="14"/>
      <c r="BH13" s="42"/>
      <c r="BK13" s="14"/>
      <c r="BM13" s="42"/>
      <c r="BN13" s="14"/>
    </row>
    <row r="14" spans="1:66" outlineLevel="1">
      <c r="A14" s="43" t="s">
        <v>267</v>
      </c>
      <c r="B14" t="s">
        <v>287</v>
      </c>
      <c r="H14" s="14"/>
      <c r="N14" t="s">
        <v>269</v>
      </c>
      <c r="O14" t="s">
        <v>269</v>
      </c>
      <c r="P14" s="14" t="s">
        <v>269</v>
      </c>
      <c r="Q14" t="s">
        <v>269</v>
      </c>
      <c r="R14" s="35" t="s">
        <v>270</v>
      </c>
      <c r="S14" t="s">
        <v>271</v>
      </c>
      <c r="T14" s="38">
        <v>11</v>
      </c>
      <c r="U14" s="14"/>
      <c r="X14" s="14"/>
      <c r="AA14" s="14"/>
      <c r="AD14" s="42"/>
      <c r="AG14" s="14"/>
      <c r="AJ14" s="14"/>
      <c r="AM14" s="14"/>
      <c r="AN14" s="42"/>
      <c r="AP14" s="14"/>
      <c r="AS14" s="42"/>
      <c r="AV14" s="14"/>
      <c r="AX14" s="42"/>
      <c r="AY14" s="14"/>
      <c r="BB14" s="14"/>
      <c r="BC14" s="42"/>
      <c r="BE14" s="14"/>
      <c r="BH14" s="42"/>
      <c r="BK14" s="14"/>
      <c r="BM14" s="42"/>
      <c r="BN14" s="14"/>
    </row>
    <row r="15" spans="1:66" outlineLevel="1">
      <c r="A15" s="43" t="s">
        <v>267</v>
      </c>
      <c r="B15" t="s">
        <v>288</v>
      </c>
      <c r="H15" s="14"/>
      <c r="N15" t="s">
        <v>269</v>
      </c>
      <c r="O15" t="s">
        <v>269</v>
      </c>
      <c r="P15" s="14" t="s">
        <v>269</v>
      </c>
      <c r="Q15" t="s">
        <v>269</v>
      </c>
      <c r="R15" s="35" t="s">
        <v>269</v>
      </c>
      <c r="S15" t="s">
        <v>269</v>
      </c>
      <c r="T15" s="38" t="s">
        <v>269</v>
      </c>
      <c r="U15" s="14" t="s">
        <v>269</v>
      </c>
      <c r="V15" t="s">
        <v>269</v>
      </c>
      <c r="W15" t="s">
        <v>269</v>
      </c>
      <c r="X15" s="14" t="s">
        <v>269</v>
      </c>
      <c r="Y15" t="s">
        <v>269</v>
      </c>
      <c r="Z15" t="s">
        <v>269</v>
      </c>
      <c r="AA15" s="14" t="s">
        <v>269</v>
      </c>
      <c r="AB15" t="s">
        <v>269</v>
      </c>
      <c r="AC15" t="s">
        <v>269</v>
      </c>
      <c r="AD15" s="42" t="s">
        <v>269</v>
      </c>
      <c r="AE15" t="s">
        <v>269</v>
      </c>
      <c r="AF15" t="s">
        <v>269</v>
      </c>
      <c r="AG15" s="14" t="s">
        <v>269</v>
      </c>
      <c r="AH15" t="s">
        <v>269</v>
      </c>
      <c r="AI15" t="s">
        <v>269</v>
      </c>
      <c r="AJ15" s="14" t="s">
        <v>269</v>
      </c>
      <c r="AK15" t="s">
        <v>269</v>
      </c>
      <c r="AL15" t="s">
        <v>269</v>
      </c>
      <c r="AM15" s="14" t="s">
        <v>271</v>
      </c>
      <c r="AN15" s="42" t="s">
        <v>272</v>
      </c>
      <c r="AO15" t="s">
        <v>273</v>
      </c>
      <c r="AP15" s="14" t="s">
        <v>274</v>
      </c>
      <c r="AQ15" t="s">
        <v>275</v>
      </c>
      <c r="AR15" t="s">
        <v>276</v>
      </c>
      <c r="AS15" s="42" t="s">
        <v>277</v>
      </c>
      <c r="AT15" t="s">
        <v>278</v>
      </c>
      <c r="AU15" t="s">
        <v>279</v>
      </c>
      <c r="AV15" s="14">
        <v>10</v>
      </c>
      <c r="AW15">
        <v>11</v>
      </c>
      <c r="AX15" s="42">
        <v>12</v>
      </c>
      <c r="AY15" s="14"/>
      <c r="BB15" s="14"/>
      <c r="BC15" s="42"/>
      <c r="BE15" s="14"/>
      <c r="BH15" s="42"/>
      <c r="BK15" s="14"/>
      <c r="BM15" s="42"/>
      <c r="BN15" s="14"/>
    </row>
    <row r="16" spans="1:66" outlineLevel="1">
      <c r="A16" s="43" t="s">
        <v>267</v>
      </c>
      <c r="B16" t="s">
        <v>289</v>
      </c>
      <c r="H16" s="14"/>
      <c r="N16" t="s">
        <v>269</v>
      </c>
      <c r="O16" t="s">
        <v>269</v>
      </c>
      <c r="P16" s="14" t="s">
        <v>269</v>
      </c>
      <c r="Q16" t="s">
        <v>269</v>
      </c>
      <c r="R16" s="35" t="s">
        <v>269</v>
      </c>
      <c r="S16" t="s">
        <v>269</v>
      </c>
      <c r="T16" s="38" t="s">
        <v>269</v>
      </c>
      <c r="U16" s="14" t="s">
        <v>269</v>
      </c>
      <c r="V16" t="s">
        <v>269</v>
      </c>
      <c r="W16" t="s">
        <v>269</v>
      </c>
      <c r="X16" s="14" t="s">
        <v>269</v>
      </c>
      <c r="Y16" t="s">
        <v>269</v>
      </c>
      <c r="Z16" t="s">
        <v>269</v>
      </c>
      <c r="AA16" s="14" t="s">
        <v>269</v>
      </c>
      <c r="AB16" t="s">
        <v>269</v>
      </c>
      <c r="AC16" t="s">
        <v>269</v>
      </c>
      <c r="AD16" s="42" t="s">
        <v>269</v>
      </c>
      <c r="AE16" t="s">
        <v>269</v>
      </c>
      <c r="AF16" t="s">
        <v>269</v>
      </c>
      <c r="AG16" s="14" t="s">
        <v>269</v>
      </c>
      <c r="AH16" t="s">
        <v>269</v>
      </c>
      <c r="AI16" t="s">
        <v>269</v>
      </c>
      <c r="AJ16" s="14" t="s">
        <v>269</v>
      </c>
      <c r="AK16" t="s">
        <v>269</v>
      </c>
      <c r="AL16" t="s">
        <v>269</v>
      </c>
      <c r="AM16" s="14" t="s">
        <v>269</v>
      </c>
      <c r="AN16" s="42" t="s">
        <v>269</v>
      </c>
      <c r="AO16" t="s">
        <v>269</v>
      </c>
      <c r="AP16" s="14" t="s">
        <v>269</v>
      </c>
      <c r="AQ16" t="s">
        <v>269</v>
      </c>
      <c r="AR16" t="s">
        <v>269</v>
      </c>
      <c r="AS16" s="42" t="s">
        <v>269</v>
      </c>
      <c r="AT16" t="s">
        <v>269</v>
      </c>
      <c r="AU16" t="s">
        <v>269</v>
      </c>
      <c r="AV16" s="14" t="s">
        <v>269</v>
      </c>
      <c r="AW16" t="s">
        <v>269</v>
      </c>
      <c r="AX16" s="42" t="s">
        <v>269</v>
      </c>
      <c r="AY16" s="14" t="s">
        <v>269</v>
      </c>
      <c r="AZ16" t="s">
        <v>269</v>
      </c>
      <c r="BA16" t="s">
        <v>269</v>
      </c>
      <c r="BB16" s="14" t="s">
        <v>269</v>
      </c>
      <c r="BC16" s="42" t="s">
        <v>269</v>
      </c>
      <c r="BD16">
        <v>10</v>
      </c>
      <c r="BE16" s="14">
        <v>11</v>
      </c>
      <c r="BF16">
        <v>12</v>
      </c>
      <c r="BH16" s="42"/>
      <c r="BK16" s="14"/>
      <c r="BM16" s="42"/>
      <c r="BN16" s="14"/>
    </row>
    <row r="17" spans="1:66" outlineLevel="1">
      <c r="A17" s="43" t="s">
        <v>267</v>
      </c>
      <c r="B17" t="s">
        <v>290</v>
      </c>
      <c r="H17" s="14"/>
      <c r="N17" t="s">
        <v>269</v>
      </c>
      <c r="O17" t="s">
        <v>269</v>
      </c>
      <c r="P17" s="14" t="s">
        <v>269</v>
      </c>
      <c r="Q17" t="s">
        <v>269</v>
      </c>
      <c r="R17" s="35" t="s">
        <v>269</v>
      </c>
      <c r="S17" t="s">
        <v>269</v>
      </c>
      <c r="T17" s="38" t="s">
        <v>269</v>
      </c>
      <c r="U17" s="14" t="s">
        <v>269</v>
      </c>
      <c r="V17" t="s">
        <v>269</v>
      </c>
      <c r="W17" t="s">
        <v>269</v>
      </c>
      <c r="X17" s="14" t="s">
        <v>269</v>
      </c>
      <c r="Y17" t="s">
        <v>269</v>
      </c>
      <c r="Z17" t="s">
        <v>269</v>
      </c>
      <c r="AA17" s="14" t="s">
        <v>269</v>
      </c>
      <c r="AB17" t="s">
        <v>269</v>
      </c>
      <c r="AC17" t="s">
        <v>269</v>
      </c>
      <c r="AD17" s="42" t="s">
        <v>269</v>
      </c>
      <c r="AE17" t="s">
        <v>269</v>
      </c>
      <c r="AF17" t="s">
        <v>269</v>
      </c>
      <c r="AG17" s="14" t="s">
        <v>269</v>
      </c>
      <c r="AH17" t="s">
        <v>269</v>
      </c>
      <c r="AI17" t="s">
        <v>269</v>
      </c>
      <c r="AJ17" s="14" t="s">
        <v>269</v>
      </c>
      <c r="AK17" t="s">
        <v>269</v>
      </c>
      <c r="AL17" t="s">
        <v>269</v>
      </c>
      <c r="AM17" s="14" t="s">
        <v>269</v>
      </c>
      <c r="AN17" s="42" t="s">
        <v>269</v>
      </c>
      <c r="AO17" t="s">
        <v>269</v>
      </c>
      <c r="AP17" s="14" t="s">
        <v>269</v>
      </c>
      <c r="AQ17" t="s">
        <v>269</v>
      </c>
      <c r="AR17" t="s">
        <v>269</v>
      </c>
      <c r="AS17" s="42" t="s">
        <v>269</v>
      </c>
      <c r="AT17" t="s">
        <v>269</v>
      </c>
      <c r="AU17" t="s">
        <v>269</v>
      </c>
      <c r="AV17" s="14" t="s">
        <v>269</v>
      </c>
      <c r="AW17" t="s">
        <v>269</v>
      </c>
      <c r="AX17" s="42" t="s">
        <v>269</v>
      </c>
      <c r="AY17" s="14" t="s">
        <v>269</v>
      </c>
      <c r="AZ17" t="s">
        <v>269</v>
      </c>
      <c r="BA17" t="s">
        <v>269</v>
      </c>
      <c r="BB17" s="14" t="s">
        <v>269</v>
      </c>
      <c r="BC17" s="42" t="s">
        <v>269</v>
      </c>
      <c r="BD17" t="s">
        <v>270</v>
      </c>
      <c r="BE17" s="14" t="s">
        <v>272</v>
      </c>
      <c r="BF17" t="s">
        <v>273</v>
      </c>
      <c r="BG17" t="s">
        <v>274</v>
      </c>
      <c r="BH17" s="42" t="s">
        <v>275</v>
      </c>
      <c r="BI17" t="s">
        <v>276</v>
      </c>
      <c r="BJ17" t="s">
        <v>277</v>
      </c>
      <c r="BK17" s="14" t="s">
        <v>279</v>
      </c>
      <c r="BL17">
        <v>10</v>
      </c>
      <c r="BM17" s="42">
        <v>11</v>
      </c>
      <c r="BN17" s="14">
        <v>12</v>
      </c>
    </row>
    <row r="18" spans="1:66" outlineLevel="1">
      <c r="A18" s="43" t="s">
        <v>267</v>
      </c>
      <c r="B18" t="s">
        <v>291</v>
      </c>
      <c r="H18" s="14"/>
      <c r="N18" t="s">
        <v>269</v>
      </c>
      <c r="O18" t="s">
        <v>269</v>
      </c>
      <c r="P18" s="14" t="s">
        <v>269</v>
      </c>
      <c r="Q18" t="s">
        <v>269</v>
      </c>
      <c r="R18" s="35" t="s">
        <v>269</v>
      </c>
      <c r="S18" t="s">
        <v>269</v>
      </c>
      <c r="T18" s="38" t="s">
        <v>269</v>
      </c>
      <c r="U18" s="14" t="s">
        <v>269</v>
      </c>
      <c r="V18" t="s">
        <v>269</v>
      </c>
      <c r="W18" t="s">
        <v>269</v>
      </c>
      <c r="X18" s="14" t="s">
        <v>269</v>
      </c>
      <c r="Y18" t="s">
        <v>269</v>
      </c>
      <c r="Z18" t="s">
        <v>269</v>
      </c>
      <c r="AA18" s="14" t="s">
        <v>269</v>
      </c>
      <c r="AB18" t="s">
        <v>269</v>
      </c>
      <c r="AC18" t="s">
        <v>269</v>
      </c>
      <c r="AD18" s="42" t="s">
        <v>269</v>
      </c>
      <c r="AE18" t="s">
        <v>269</v>
      </c>
      <c r="AF18" t="s">
        <v>269</v>
      </c>
      <c r="AG18" s="14" t="s">
        <v>269</v>
      </c>
      <c r="AH18" t="s">
        <v>269</v>
      </c>
      <c r="AI18" t="s">
        <v>271</v>
      </c>
      <c r="AJ18" s="14" t="s">
        <v>272</v>
      </c>
      <c r="AK18" t="s">
        <v>273</v>
      </c>
      <c r="AL18" t="s">
        <v>274</v>
      </c>
      <c r="AM18" s="14" t="s">
        <v>275</v>
      </c>
      <c r="AN18" s="42" t="s">
        <v>276</v>
      </c>
      <c r="AO18" t="s">
        <v>277</v>
      </c>
      <c r="AP18" s="14" t="s">
        <v>278</v>
      </c>
      <c r="AQ18" t="s">
        <v>279</v>
      </c>
      <c r="AR18">
        <v>10</v>
      </c>
      <c r="AS18" s="42">
        <v>11</v>
      </c>
      <c r="AT18">
        <v>12</v>
      </c>
      <c r="AV18" s="14"/>
      <c r="AX18" s="42"/>
      <c r="AY18" s="14"/>
      <c r="BB18" s="14"/>
      <c r="BC18" s="42"/>
      <c r="BE18" s="14"/>
      <c r="BH18" s="42"/>
      <c r="BK18" s="14"/>
      <c r="BM18" s="42"/>
      <c r="BN18" s="14"/>
    </row>
    <row r="19" spans="1:66" outlineLevel="1">
      <c r="A19" s="43" t="s">
        <v>267</v>
      </c>
      <c r="B19" t="s">
        <v>292</v>
      </c>
      <c r="H19" s="14"/>
      <c r="N19" t="s">
        <v>269</v>
      </c>
      <c r="O19" t="s">
        <v>269</v>
      </c>
      <c r="P19" s="14" t="s">
        <v>269</v>
      </c>
      <c r="Q19" t="s">
        <v>269</v>
      </c>
      <c r="R19" s="35" t="s">
        <v>269</v>
      </c>
      <c r="S19" t="s">
        <v>269</v>
      </c>
      <c r="T19" s="38" t="s">
        <v>269</v>
      </c>
      <c r="U19" s="14" t="s">
        <v>269</v>
      </c>
      <c r="V19" t="s">
        <v>269</v>
      </c>
      <c r="W19" t="s">
        <v>269</v>
      </c>
      <c r="X19" s="14" t="s">
        <v>271</v>
      </c>
      <c r="Y19" t="s">
        <v>272</v>
      </c>
      <c r="Z19" t="s">
        <v>273</v>
      </c>
      <c r="AA19" s="14" t="s">
        <v>274</v>
      </c>
      <c r="AB19" t="s">
        <v>275</v>
      </c>
      <c r="AC19" t="s">
        <v>276</v>
      </c>
      <c r="AD19" s="42">
        <v>11</v>
      </c>
      <c r="AG19" s="14"/>
      <c r="AJ19" s="14"/>
      <c r="AM19" s="14"/>
      <c r="AN19" s="42"/>
      <c r="AP19" s="14"/>
      <c r="AS19" s="42"/>
      <c r="AV19" s="14"/>
      <c r="AX19" s="42"/>
      <c r="AY19" s="14"/>
      <c r="BB19" s="14"/>
      <c r="BC19" s="42"/>
      <c r="BE19" s="14"/>
      <c r="BH19" s="42"/>
      <c r="BK19" s="14"/>
      <c r="BM19" s="42"/>
      <c r="BN19" s="14"/>
    </row>
    <row r="20" spans="1:66" outlineLevel="1">
      <c r="A20" s="43" t="s">
        <v>267</v>
      </c>
      <c r="B20" t="s">
        <v>293</v>
      </c>
      <c r="H20" s="14"/>
      <c r="N20" t="s">
        <v>269</v>
      </c>
      <c r="O20" t="s">
        <v>269</v>
      </c>
      <c r="P20" s="14" t="s">
        <v>269</v>
      </c>
      <c r="Q20" t="s">
        <v>269</v>
      </c>
      <c r="R20" s="35" t="s">
        <v>269</v>
      </c>
      <c r="S20" t="s">
        <v>269</v>
      </c>
      <c r="T20" s="38" t="s">
        <v>269</v>
      </c>
      <c r="U20" s="14" t="s">
        <v>269</v>
      </c>
      <c r="V20" t="s">
        <v>269</v>
      </c>
      <c r="W20" t="s">
        <v>269</v>
      </c>
      <c r="X20" s="14" t="s">
        <v>269</v>
      </c>
      <c r="Y20" t="s">
        <v>269</v>
      </c>
      <c r="Z20" t="s">
        <v>269</v>
      </c>
      <c r="AA20" s="14" t="s">
        <v>269</v>
      </c>
      <c r="AB20" t="s">
        <v>269</v>
      </c>
      <c r="AC20" t="s">
        <v>269</v>
      </c>
      <c r="AD20" s="42" t="s">
        <v>269</v>
      </c>
      <c r="AE20" t="s">
        <v>269</v>
      </c>
      <c r="AF20" t="s">
        <v>269</v>
      </c>
      <c r="AG20" s="14" t="s">
        <v>269</v>
      </c>
      <c r="AH20" t="s">
        <v>269</v>
      </c>
      <c r="AI20" t="s">
        <v>269</v>
      </c>
      <c r="AJ20" s="14" t="s">
        <v>269</v>
      </c>
      <c r="AK20" t="s">
        <v>269</v>
      </c>
      <c r="AL20" t="s">
        <v>269</v>
      </c>
      <c r="AM20" s="14" t="s">
        <v>269</v>
      </c>
      <c r="AN20" s="42" t="s">
        <v>269</v>
      </c>
      <c r="AO20" t="s">
        <v>269</v>
      </c>
      <c r="AP20" s="14" t="s">
        <v>269</v>
      </c>
      <c r="AQ20" t="s">
        <v>269</v>
      </c>
      <c r="AR20" t="s">
        <v>269</v>
      </c>
      <c r="AS20" s="42" t="s">
        <v>269</v>
      </c>
      <c r="AT20" t="s">
        <v>269</v>
      </c>
      <c r="AU20" t="s">
        <v>269</v>
      </c>
      <c r="AV20" s="14" t="s">
        <v>269</v>
      </c>
      <c r="AW20" t="s">
        <v>271</v>
      </c>
      <c r="AX20" s="42" t="s">
        <v>272</v>
      </c>
      <c r="AY20" s="14" t="s">
        <v>273</v>
      </c>
      <c r="AZ20" t="s">
        <v>274</v>
      </c>
      <c r="BA20" t="s">
        <v>275</v>
      </c>
      <c r="BB20" s="14" t="s">
        <v>276</v>
      </c>
      <c r="BC20" s="42" t="s">
        <v>278</v>
      </c>
      <c r="BD20" t="s">
        <v>279</v>
      </c>
      <c r="BE20" s="14">
        <v>10</v>
      </c>
      <c r="BH20" s="42"/>
      <c r="BK20" s="14"/>
      <c r="BM20" s="42"/>
      <c r="BN20" s="14"/>
    </row>
    <row r="21" spans="1:66" outlineLevel="1">
      <c r="A21" s="43" t="s">
        <v>267</v>
      </c>
      <c r="B21" t="s">
        <v>294</v>
      </c>
      <c r="H21" s="14"/>
      <c r="N21" t="s">
        <v>269</v>
      </c>
      <c r="O21" t="s">
        <v>271</v>
      </c>
      <c r="P21" s="14" t="s">
        <v>272</v>
      </c>
      <c r="T21" s="38"/>
      <c r="U21" s="14"/>
      <c r="X21" s="14"/>
      <c r="AA21" s="14"/>
      <c r="AD21" s="42"/>
      <c r="AG21" s="14"/>
      <c r="AJ21" s="14"/>
      <c r="AM21" s="14"/>
      <c r="AN21" s="42"/>
      <c r="AP21" s="14"/>
      <c r="AS21" s="42"/>
      <c r="AV21" s="14"/>
      <c r="AX21" s="42"/>
      <c r="AY21" s="14"/>
      <c r="BB21" s="14"/>
      <c r="BC21" s="42"/>
      <c r="BE21" s="14"/>
      <c r="BH21" s="42"/>
      <c r="BK21" s="14"/>
      <c r="BM21" s="42"/>
      <c r="BN21" s="14"/>
    </row>
    <row r="22" spans="1:66" outlineLevel="1">
      <c r="A22" s="43" t="s">
        <v>267</v>
      </c>
      <c r="B22" t="s">
        <v>295</v>
      </c>
      <c r="H22" s="14"/>
      <c r="O22">
        <v>12</v>
      </c>
      <c r="P22" s="14">
        <v>11</v>
      </c>
      <c r="Q22">
        <v>12</v>
      </c>
      <c r="T22" s="38"/>
      <c r="U22" s="14"/>
      <c r="X22" s="14"/>
      <c r="AA22" s="14"/>
      <c r="AD22" s="42"/>
      <c r="AG22" s="14"/>
      <c r="AJ22" s="14"/>
      <c r="AM22" s="14"/>
      <c r="AN22" s="42"/>
      <c r="AP22" s="14"/>
      <c r="AS22" s="42"/>
      <c r="AV22" s="14"/>
      <c r="AX22" s="42"/>
      <c r="AY22" s="14"/>
      <c r="BB22" s="14"/>
      <c r="BC22" s="42"/>
      <c r="BE22" s="14"/>
      <c r="BH22" s="42"/>
      <c r="BK22" s="14"/>
      <c r="BM22" s="42"/>
      <c r="BN22" s="14"/>
    </row>
    <row r="23" spans="1:66" outlineLevel="1">
      <c r="A23" s="43" t="s">
        <v>267</v>
      </c>
      <c r="B23" t="s">
        <v>296</v>
      </c>
      <c r="H23" s="14"/>
      <c r="N23">
        <v>11</v>
      </c>
      <c r="P23" s="14"/>
      <c r="T23" s="38"/>
      <c r="U23" s="14"/>
      <c r="X23" s="14"/>
      <c r="AA23" s="14"/>
      <c r="AD23" s="42"/>
      <c r="AG23" s="14"/>
      <c r="AJ23" s="14"/>
      <c r="AM23" s="14"/>
      <c r="AN23" s="42"/>
      <c r="AP23" s="14"/>
      <c r="AS23" s="42"/>
      <c r="AV23" s="14"/>
      <c r="AX23" s="42"/>
      <c r="AY23" s="14"/>
      <c r="BB23" s="14"/>
      <c r="BC23" s="42"/>
      <c r="BE23" s="14"/>
      <c r="BH23" s="42"/>
      <c r="BK23" s="14"/>
      <c r="BM23" s="42"/>
      <c r="BN23" s="14"/>
    </row>
    <row r="24" spans="1:66" outlineLevel="1">
      <c r="A24" s="43" t="s">
        <v>267</v>
      </c>
      <c r="B24" t="s">
        <v>297</v>
      </c>
      <c r="H24" s="14"/>
      <c r="P24" s="14">
        <v>11</v>
      </c>
      <c r="T24" s="38"/>
      <c r="U24" s="14"/>
      <c r="X24" s="14"/>
      <c r="AA24" s="14"/>
      <c r="AD24" s="42"/>
      <c r="AG24" s="14"/>
      <c r="AJ24" s="14"/>
      <c r="AM24" s="14"/>
      <c r="AN24" s="42"/>
      <c r="AP24" s="14"/>
      <c r="AS24" s="42"/>
      <c r="AV24" s="14"/>
      <c r="AX24" s="42"/>
      <c r="AY24" s="14"/>
      <c r="BB24" s="14"/>
      <c r="BC24" s="42"/>
      <c r="BE24" s="14"/>
      <c r="BH24" s="42"/>
      <c r="BK24" s="14"/>
      <c r="BM24" s="42"/>
      <c r="BN24" s="14"/>
    </row>
    <row r="25" spans="1:66" outlineLevel="1">
      <c r="A25" s="43" t="s">
        <v>267</v>
      </c>
      <c r="B25" t="s">
        <v>234</v>
      </c>
      <c r="H25" s="14"/>
      <c r="N25" t="s">
        <v>244</v>
      </c>
      <c r="P25" s="14">
        <v>12</v>
      </c>
      <c r="T25" s="38"/>
      <c r="U25" s="14"/>
      <c r="X25" s="14"/>
      <c r="AA25" s="14"/>
      <c r="AD25" s="42"/>
      <c r="AG25" s="14"/>
      <c r="AJ25" s="14"/>
      <c r="AM25" s="14"/>
      <c r="AN25" s="42"/>
      <c r="AP25" s="14"/>
      <c r="AS25" s="42"/>
      <c r="AV25" s="14"/>
      <c r="AX25" s="42"/>
      <c r="AY25" s="14"/>
      <c r="BB25" s="14"/>
      <c r="BC25" s="42"/>
      <c r="BE25" s="14"/>
      <c r="BH25" s="42"/>
      <c r="BK25" s="14"/>
      <c r="BM25" s="42"/>
      <c r="BN25" s="14"/>
    </row>
    <row r="26" spans="1:66" outlineLevel="1">
      <c r="A26" s="43" t="s">
        <v>267</v>
      </c>
      <c r="B26" t="s">
        <v>298</v>
      </c>
      <c r="D26">
        <v>12</v>
      </c>
      <c r="H26" s="14"/>
      <c r="P26" s="14"/>
      <c r="T26" s="38"/>
      <c r="U26" s="14"/>
      <c r="X26" s="14"/>
      <c r="AA26" s="14"/>
      <c r="AD26" s="42"/>
      <c r="AG26" s="14"/>
      <c r="AJ26" s="14"/>
      <c r="AM26" s="14"/>
      <c r="AN26" s="42"/>
      <c r="AP26" s="14"/>
      <c r="AS26" s="42"/>
      <c r="AV26" s="14"/>
      <c r="AX26" s="42"/>
      <c r="AY26" s="14"/>
      <c r="BB26" s="14"/>
      <c r="BC26" s="42"/>
      <c r="BE26" s="14"/>
      <c r="BH26" s="42"/>
      <c r="BK26" s="14"/>
      <c r="BM26" s="42"/>
      <c r="BN26" s="14"/>
    </row>
    <row r="27" spans="1:66" outlineLevel="1">
      <c r="A27" s="43" t="s">
        <v>267</v>
      </c>
      <c r="B27" t="s">
        <v>299</v>
      </c>
      <c r="C27">
        <v>12</v>
      </c>
      <c r="H27" s="14"/>
      <c r="P27" s="14"/>
      <c r="T27" s="38"/>
      <c r="U27" s="14"/>
      <c r="X27" s="14"/>
      <c r="AA27" s="14"/>
      <c r="AD27" s="42"/>
      <c r="AG27" s="14"/>
      <c r="AJ27" s="14"/>
      <c r="AM27" s="14"/>
      <c r="AN27" s="42"/>
      <c r="AP27" s="14"/>
      <c r="AS27" s="42"/>
      <c r="AV27" s="14"/>
      <c r="AX27" s="42"/>
      <c r="AY27" s="14"/>
      <c r="BB27" s="14"/>
      <c r="BC27" s="42"/>
      <c r="BE27" s="14"/>
      <c r="BH27" s="42"/>
      <c r="BK27" s="14"/>
      <c r="BM27" s="42"/>
      <c r="BN27" s="14"/>
    </row>
    <row r="28" spans="1:66" outlineLevel="1">
      <c r="A28" s="43"/>
      <c r="B28" t="s">
        <v>300</v>
      </c>
      <c r="C28">
        <v>12</v>
      </c>
      <c r="H28" s="14"/>
      <c r="P28" s="14"/>
      <c r="T28" s="38"/>
      <c r="U28" s="14"/>
      <c r="X28" s="14"/>
      <c r="AA28" s="14"/>
      <c r="AD28" s="42"/>
      <c r="AG28" s="14"/>
      <c r="AJ28" s="14"/>
      <c r="AM28" s="14"/>
      <c r="AN28" s="42"/>
      <c r="AP28" s="14"/>
      <c r="AS28" s="42"/>
      <c r="AV28" s="14"/>
      <c r="AX28" s="42"/>
      <c r="AY28" s="14"/>
      <c r="BB28" s="14"/>
      <c r="BC28" s="42"/>
      <c r="BE28" s="14"/>
      <c r="BH28" s="42"/>
      <c r="BK28" s="14"/>
      <c r="BM28" s="42"/>
      <c r="BN28" s="14"/>
    </row>
    <row r="29" spans="1:66" outlineLevel="1">
      <c r="A29" s="43"/>
      <c r="B29" t="s">
        <v>301</v>
      </c>
      <c r="C29">
        <v>12</v>
      </c>
      <c r="H29" s="14"/>
      <c r="P29" s="14"/>
      <c r="T29" s="38"/>
      <c r="U29" s="14"/>
      <c r="X29" s="14"/>
      <c r="AA29" s="14"/>
      <c r="AD29" s="42"/>
      <c r="AG29" s="14"/>
      <c r="AJ29" s="14"/>
      <c r="AM29" s="14"/>
      <c r="AN29" s="42"/>
      <c r="AP29" s="14"/>
      <c r="AS29" s="42"/>
      <c r="AV29" s="14"/>
      <c r="AX29" s="42"/>
      <c r="AY29" s="14"/>
      <c r="BB29" s="14"/>
      <c r="BC29" s="42"/>
      <c r="BE29" s="14"/>
      <c r="BH29" s="42"/>
      <c r="BK29" s="14"/>
      <c r="BM29" s="42"/>
      <c r="BN29" s="14"/>
    </row>
    <row r="30" spans="1:66" outlineLevel="1">
      <c r="A30" s="43"/>
      <c r="B30" t="s">
        <v>302</v>
      </c>
      <c r="C30">
        <v>12</v>
      </c>
      <c r="H30" s="14"/>
      <c r="P30" s="14"/>
      <c r="T30" s="38"/>
      <c r="U30" s="14"/>
      <c r="X30" s="14"/>
      <c r="AA30" s="14"/>
      <c r="AD30" s="42"/>
      <c r="AG30" s="14"/>
      <c r="AJ30" s="14"/>
      <c r="AM30" s="14"/>
      <c r="AN30" s="42"/>
      <c r="AP30" s="14"/>
      <c r="AS30" s="42"/>
      <c r="AV30" s="14"/>
      <c r="AX30" s="42"/>
      <c r="AY30" s="14"/>
      <c r="BB30" s="14"/>
      <c r="BC30" s="42"/>
      <c r="BE30" s="14"/>
      <c r="BH30" s="42"/>
      <c r="BK30" s="14"/>
      <c r="BM30" s="42"/>
      <c r="BN30" s="14"/>
    </row>
    <row r="31" spans="1:66" outlineLevel="1">
      <c r="A31" s="43"/>
      <c r="B31" t="s">
        <v>303</v>
      </c>
      <c r="C31">
        <v>12</v>
      </c>
      <c r="H31" s="14"/>
      <c r="P31" s="14"/>
      <c r="T31" s="38"/>
      <c r="U31" s="14"/>
      <c r="X31" s="14"/>
      <c r="AA31" s="14"/>
      <c r="AD31" s="42"/>
      <c r="AG31" s="14"/>
      <c r="AJ31" s="14"/>
      <c r="AM31" s="14"/>
      <c r="AN31" s="42"/>
      <c r="AP31" s="14"/>
      <c r="AS31" s="42"/>
      <c r="AV31" s="14"/>
      <c r="AX31" s="42"/>
      <c r="AY31" s="14"/>
      <c r="BB31" s="14"/>
      <c r="BC31" s="42"/>
      <c r="BE31" s="14"/>
      <c r="BH31" s="42"/>
      <c r="BK31" s="14"/>
      <c r="BM31" s="42"/>
      <c r="BN31" s="14"/>
    </row>
    <row r="32" spans="1:66" outlineLevel="1">
      <c r="A32" s="43"/>
      <c r="B32" t="s">
        <v>304</v>
      </c>
      <c r="E32">
        <v>12</v>
      </c>
      <c r="H32" s="14"/>
      <c r="P32" s="14"/>
      <c r="T32" s="38"/>
      <c r="U32" s="14"/>
      <c r="X32" s="14"/>
      <c r="AA32" s="14"/>
      <c r="AD32" s="42"/>
      <c r="AG32" s="14"/>
      <c r="AJ32" s="14"/>
      <c r="AM32" s="14"/>
      <c r="AN32" s="42"/>
      <c r="AP32" s="14"/>
      <c r="AS32" s="42"/>
      <c r="AV32" s="14"/>
      <c r="AX32" s="42"/>
      <c r="AY32" s="14"/>
      <c r="BB32" s="14"/>
      <c r="BC32" s="42"/>
      <c r="BE32" s="14"/>
      <c r="BH32" s="42"/>
      <c r="BK32" s="14"/>
      <c r="BM32" s="42"/>
      <c r="BN32" s="14"/>
    </row>
    <row r="33" spans="1:66" outlineLevel="1">
      <c r="A33" s="43"/>
      <c r="H33" s="14"/>
      <c r="P33" s="14"/>
      <c r="T33" s="38"/>
      <c r="U33" s="14"/>
      <c r="X33" s="14"/>
      <c r="AA33" s="14"/>
      <c r="AD33" s="42"/>
      <c r="AG33" s="14"/>
      <c r="AJ33" s="14"/>
      <c r="AM33" s="14"/>
      <c r="AN33" s="42"/>
      <c r="AP33" s="14"/>
      <c r="AS33" s="42"/>
      <c r="AV33" s="14"/>
      <c r="AX33" s="42"/>
      <c r="AY33" s="14"/>
      <c r="BB33" s="14"/>
      <c r="BC33" s="42"/>
      <c r="BE33" s="14"/>
      <c r="BH33" s="42"/>
      <c r="BK33" s="14"/>
      <c r="BM33" s="42"/>
      <c r="BN33" s="14"/>
    </row>
    <row r="34" spans="1:66" outlineLevel="1">
      <c r="A34" s="43"/>
      <c r="H34" s="14"/>
      <c r="P34" s="14"/>
      <c r="T34" s="38"/>
      <c r="U34" s="14"/>
      <c r="X34" s="14"/>
      <c r="AA34" s="14"/>
      <c r="AD34" s="42"/>
      <c r="AG34" s="14"/>
      <c r="AJ34" s="14"/>
      <c r="AM34" s="14"/>
      <c r="AN34" s="42"/>
      <c r="AP34" s="14"/>
      <c r="AS34" s="42"/>
      <c r="AV34" s="14"/>
      <c r="AX34" s="42"/>
      <c r="AY34" s="14"/>
      <c r="BB34" s="14"/>
      <c r="BC34" s="42"/>
      <c r="BE34" s="14"/>
      <c r="BH34" s="42"/>
      <c r="BK34" s="14"/>
      <c r="BM34" s="42"/>
      <c r="BN34" s="14"/>
    </row>
    <row r="35" spans="1:66" outlineLevel="1">
      <c r="C35">
        <f t="shared" ref="C35:P35" si="0">COUNTIF(C6:C34,$A$261)</f>
        <v>5</v>
      </c>
      <c r="D35">
        <f t="shared" si="0"/>
        <v>1</v>
      </c>
      <c r="E35">
        <f t="shared" si="0"/>
        <v>1</v>
      </c>
      <c r="F35">
        <f t="shared" si="0"/>
        <v>0</v>
      </c>
      <c r="G35">
        <f t="shared" si="0"/>
        <v>0</v>
      </c>
      <c r="H35">
        <f t="shared" si="0"/>
        <v>0</v>
      </c>
      <c r="I35">
        <f t="shared" si="0"/>
        <v>0</v>
      </c>
      <c r="J35">
        <f t="shared" si="0"/>
        <v>0</v>
      </c>
      <c r="K35">
        <f t="shared" si="0"/>
        <v>0</v>
      </c>
      <c r="L35">
        <f t="shared" si="0"/>
        <v>0</v>
      </c>
      <c r="M35">
        <f t="shared" si="0"/>
        <v>0</v>
      </c>
      <c r="N35">
        <f t="shared" si="0"/>
        <v>0</v>
      </c>
      <c r="O35">
        <f t="shared" si="0"/>
        <v>1</v>
      </c>
      <c r="P35">
        <f t="shared" si="0"/>
        <v>1</v>
      </c>
      <c r="R35"/>
      <c r="U35">
        <f>COUNTIF(U6:U34,$A$261)</f>
        <v>0</v>
      </c>
      <c r="X35">
        <f>COUNTIF(X6:X34,$A$261)</f>
        <v>0</v>
      </c>
      <c r="AA35">
        <f>COUNTIF(AA6:AA34,$A$261)</f>
        <v>0</v>
      </c>
      <c r="AD35">
        <f>COUNTIF(AD6:AD34,$A$261)</f>
        <v>0</v>
      </c>
      <c r="AG35">
        <f>COUNTIF(AG6:AG34,$A$261)</f>
        <v>0</v>
      </c>
      <c r="AJ35">
        <f>COUNTIF(AJ6:AJ34,$A$261)</f>
        <v>0</v>
      </c>
      <c r="AM35">
        <f>COUNTIF(AM6:AM34,$A$261)</f>
        <v>0</v>
      </c>
      <c r="AN35">
        <f>COUNTIF(AN6:AN34,$A$261)</f>
        <v>0</v>
      </c>
      <c r="AP35">
        <f>COUNTIF(AP6:AP34,$A$261)</f>
        <v>0</v>
      </c>
      <c r="AS35">
        <f>COUNTIF(AS6:AS34,$A$261)</f>
        <v>0</v>
      </c>
      <c r="AV35">
        <f>COUNTIF(AV6:AV34,$A$261)</f>
        <v>0</v>
      </c>
      <c r="AX35">
        <f>COUNTIF(AX6:AX34,$A$261)</f>
        <v>1</v>
      </c>
      <c r="AY35">
        <f>COUNTIF(AY6:AY34,$A$261)</f>
        <v>0</v>
      </c>
      <c r="BB35">
        <f>COUNTIF(BB6:BB34,$A$261)</f>
        <v>0</v>
      </c>
      <c r="BC35">
        <f>COUNTIF(BC6:BC34,$A$261)</f>
        <v>0</v>
      </c>
      <c r="BE35">
        <f>COUNTIF(BE6:BE34,$A$261)</f>
        <v>0</v>
      </c>
      <c r="BH35">
        <f>COUNTIF(BH6:BH34,$A$261)</f>
        <v>0</v>
      </c>
      <c r="BK35">
        <f>COUNTIF(BK6:BK34,$A$261)</f>
        <v>0</v>
      </c>
      <c r="BM35">
        <f>COUNTIF(BM6:BM34,$A$261)</f>
        <v>0</v>
      </c>
      <c r="BN35">
        <f>COUNTIF(BN6:BN34,$A$261)</f>
        <v>1</v>
      </c>
    </row>
    <row r="36" spans="1:66">
      <c r="A36" t="s">
        <v>305</v>
      </c>
      <c r="H36" s="14"/>
      <c r="P36" s="14"/>
      <c r="T36" s="38"/>
      <c r="U36" s="14"/>
      <c r="X36" s="14"/>
      <c r="AA36" s="14"/>
      <c r="AD36" s="42"/>
      <c r="AG36" s="14"/>
      <c r="AJ36" s="14"/>
      <c r="AM36" s="14"/>
      <c r="AN36" s="42"/>
      <c r="AP36" s="14"/>
      <c r="AS36" s="42"/>
      <c r="AV36" s="14"/>
      <c r="AX36" s="42"/>
      <c r="AY36" s="14"/>
      <c r="BB36" s="14"/>
      <c r="BC36" s="42"/>
      <c r="BE36" s="14"/>
      <c r="BH36" s="42"/>
      <c r="BK36" s="14"/>
      <c r="BM36" s="42"/>
      <c r="BN36" s="14"/>
    </row>
    <row r="37" spans="1:66" outlineLevel="1">
      <c r="B37" t="s">
        <v>306</v>
      </c>
      <c r="H37" s="14"/>
      <c r="N37" t="s">
        <v>269</v>
      </c>
      <c r="O37" t="s">
        <v>269</v>
      </c>
      <c r="P37" s="14" t="s">
        <v>269</v>
      </c>
      <c r="Q37" t="s">
        <v>269</v>
      </c>
      <c r="R37" s="35" t="s">
        <v>269</v>
      </c>
      <c r="S37" t="s">
        <v>269</v>
      </c>
      <c r="T37" s="38" t="s">
        <v>269</v>
      </c>
      <c r="U37" s="14" t="s">
        <v>269</v>
      </c>
      <c r="V37" t="s">
        <v>269</v>
      </c>
      <c r="W37" t="s">
        <v>269</v>
      </c>
      <c r="X37" s="14" t="s">
        <v>269</v>
      </c>
      <c r="Y37" t="s">
        <v>269</v>
      </c>
      <c r="Z37" t="s">
        <v>269</v>
      </c>
      <c r="AA37" s="14" t="s">
        <v>269</v>
      </c>
      <c r="AB37" t="s">
        <v>269</v>
      </c>
      <c r="AC37" t="s">
        <v>269</v>
      </c>
      <c r="AD37" s="42" t="s">
        <v>269</v>
      </c>
      <c r="AE37" t="s">
        <v>269</v>
      </c>
      <c r="AF37" t="s">
        <v>269</v>
      </c>
      <c r="AG37" s="14" t="s">
        <v>269</v>
      </c>
      <c r="AH37" t="s">
        <v>269</v>
      </c>
      <c r="AI37" t="s">
        <v>269</v>
      </c>
      <c r="AJ37" s="14" t="s">
        <v>269</v>
      </c>
      <c r="AK37" t="s">
        <v>269</v>
      </c>
      <c r="AL37" t="s">
        <v>269</v>
      </c>
      <c r="AM37" s="14" t="s">
        <v>269</v>
      </c>
      <c r="AN37" s="42" t="s">
        <v>279</v>
      </c>
      <c r="AO37">
        <v>10</v>
      </c>
      <c r="AP37" s="14">
        <v>12</v>
      </c>
      <c r="AS37" s="42"/>
      <c r="AV37" s="14"/>
      <c r="AX37" s="42"/>
      <c r="AY37" s="14"/>
      <c r="BB37" s="14"/>
      <c r="BC37" s="42"/>
      <c r="BE37" s="14"/>
      <c r="BH37" s="42"/>
      <c r="BK37" s="14"/>
      <c r="BM37" s="42"/>
      <c r="BN37" s="14"/>
    </row>
    <row r="38" spans="1:66" outlineLevel="1">
      <c r="A38" s="43" t="s">
        <v>305</v>
      </c>
      <c r="B38" t="s">
        <v>307</v>
      </c>
      <c r="H38" s="14"/>
      <c r="N38" t="s">
        <v>269</v>
      </c>
      <c r="O38" t="s">
        <v>269</v>
      </c>
      <c r="P38" s="14" t="s">
        <v>271</v>
      </c>
      <c r="Q38" t="s">
        <v>308</v>
      </c>
      <c r="R38" s="35" t="s">
        <v>309</v>
      </c>
      <c r="S38" t="s">
        <v>274</v>
      </c>
      <c r="T38" s="38" t="s">
        <v>275</v>
      </c>
      <c r="U38" s="14" t="s">
        <v>276</v>
      </c>
      <c r="V38" t="s">
        <v>277</v>
      </c>
      <c r="X38" s="14"/>
      <c r="AA38" s="14"/>
      <c r="AD38" s="42"/>
      <c r="AG38" s="14"/>
      <c r="AJ38" s="14"/>
      <c r="AM38" s="14"/>
      <c r="AN38" s="42"/>
      <c r="AP38" s="14"/>
      <c r="AS38" s="42"/>
      <c r="AV38" s="14"/>
      <c r="AX38" s="42"/>
      <c r="AY38" s="14"/>
      <c r="BB38" s="14"/>
      <c r="BC38" s="42"/>
      <c r="BE38" s="14"/>
      <c r="BH38" s="42"/>
      <c r="BK38" s="14"/>
      <c r="BM38" s="42"/>
      <c r="BN38" s="14"/>
    </row>
    <row r="39" spans="1:66" outlineLevel="1">
      <c r="A39" s="43" t="s">
        <v>305</v>
      </c>
      <c r="B39" t="s">
        <v>310</v>
      </c>
      <c r="H39" s="14"/>
      <c r="N39" t="s">
        <v>269</v>
      </c>
      <c r="O39" t="s">
        <v>269</v>
      </c>
      <c r="P39" s="14" t="s">
        <v>269</v>
      </c>
      <c r="Q39" t="s">
        <v>269</v>
      </c>
      <c r="R39" s="35" t="s">
        <v>269</v>
      </c>
      <c r="S39" t="s">
        <v>269</v>
      </c>
      <c r="T39" s="38" t="s">
        <v>269</v>
      </c>
      <c r="U39" s="14" t="s">
        <v>271</v>
      </c>
      <c r="V39" t="s">
        <v>272</v>
      </c>
      <c r="W39" t="s">
        <v>273</v>
      </c>
      <c r="X39" s="14"/>
      <c r="AA39" s="14"/>
      <c r="AD39" s="42"/>
      <c r="AG39" s="14"/>
      <c r="AJ39" s="14"/>
      <c r="AM39" s="14"/>
      <c r="AN39" s="42"/>
      <c r="AP39" s="14"/>
      <c r="AS39" s="42"/>
      <c r="AV39" s="14"/>
      <c r="AX39" s="42"/>
      <c r="AY39" s="14"/>
      <c r="BB39" s="14"/>
      <c r="BC39" s="42"/>
      <c r="BE39" s="14"/>
      <c r="BH39" s="42"/>
      <c r="BK39" s="14"/>
      <c r="BM39" s="42"/>
      <c r="BN39" s="14"/>
    </row>
    <row r="40" spans="1:66" outlineLevel="1">
      <c r="A40" s="43" t="s">
        <v>305</v>
      </c>
      <c r="B40" t="s">
        <v>311</v>
      </c>
      <c r="H40" s="14"/>
      <c r="N40" t="s">
        <v>269</v>
      </c>
      <c r="O40" t="s">
        <v>269</v>
      </c>
      <c r="P40" s="14" t="s">
        <v>269</v>
      </c>
      <c r="Q40" t="s">
        <v>269</v>
      </c>
      <c r="R40" s="35" t="s">
        <v>271</v>
      </c>
      <c r="S40" t="s">
        <v>272</v>
      </c>
      <c r="T40" s="38" t="s">
        <v>273</v>
      </c>
      <c r="U40" s="14"/>
      <c r="X40" s="14"/>
      <c r="AA40" s="14"/>
      <c r="AD40" s="42"/>
      <c r="AG40" s="14"/>
      <c r="AJ40" s="14"/>
      <c r="AM40" s="14"/>
      <c r="AN40" s="42"/>
      <c r="AP40" s="14"/>
      <c r="AS40" s="42"/>
      <c r="AV40" s="14"/>
      <c r="AX40" s="42"/>
      <c r="AY40" s="14"/>
      <c r="BB40" s="14"/>
      <c r="BC40" s="42"/>
      <c r="BE40" s="14"/>
      <c r="BH40" s="42"/>
      <c r="BK40" s="14"/>
      <c r="BM40" s="42"/>
      <c r="BN40" s="14"/>
    </row>
    <row r="41" spans="1:66" outlineLevel="1">
      <c r="A41" s="43" t="s">
        <v>305</v>
      </c>
      <c r="B41" t="s">
        <v>312</v>
      </c>
      <c r="H41" s="14"/>
      <c r="N41" t="s">
        <v>269</v>
      </c>
      <c r="O41" t="s">
        <v>269</v>
      </c>
      <c r="P41" s="14" t="s">
        <v>269</v>
      </c>
      <c r="Q41" t="s">
        <v>269</v>
      </c>
      <c r="R41" s="35" t="s">
        <v>269</v>
      </c>
      <c r="S41" t="s">
        <v>269</v>
      </c>
      <c r="T41" s="38" t="s">
        <v>269</v>
      </c>
      <c r="U41" s="14" t="s">
        <v>269</v>
      </c>
      <c r="V41" t="s">
        <v>269</v>
      </c>
      <c r="W41" t="s">
        <v>269</v>
      </c>
      <c r="X41" s="14" t="s">
        <v>269</v>
      </c>
      <c r="Y41" t="s">
        <v>269</v>
      </c>
      <c r="Z41" t="s">
        <v>269</v>
      </c>
      <c r="AA41" s="14" t="s">
        <v>269</v>
      </c>
      <c r="AB41" t="s">
        <v>269</v>
      </c>
      <c r="AC41" t="s">
        <v>269</v>
      </c>
      <c r="AD41" s="42" t="s">
        <v>269</v>
      </c>
      <c r="AE41" t="s">
        <v>269</v>
      </c>
      <c r="AF41" t="s">
        <v>269</v>
      </c>
      <c r="AG41" s="14" t="s">
        <v>269</v>
      </c>
      <c r="AH41" t="s">
        <v>269</v>
      </c>
      <c r="AI41" t="s">
        <v>269</v>
      </c>
      <c r="AJ41" s="14" t="s">
        <v>271</v>
      </c>
      <c r="AK41" t="s">
        <v>272</v>
      </c>
      <c r="AL41" t="s">
        <v>273</v>
      </c>
      <c r="AM41" s="14" t="s">
        <v>274</v>
      </c>
      <c r="AN41" s="42" t="s">
        <v>275</v>
      </c>
      <c r="AP41" s="14"/>
      <c r="AS41" s="42"/>
      <c r="AV41" s="14"/>
      <c r="AX41" s="42"/>
      <c r="AY41" s="14"/>
      <c r="BB41" s="14"/>
      <c r="BC41" s="42"/>
      <c r="BE41" s="14"/>
      <c r="BH41" s="42"/>
      <c r="BK41" s="14"/>
      <c r="BM41" s="42"/>
      <c r="BN41" s="14"/>
    </row>
    <row r="42" spans="1:66" outlineLevel="1">
      <c r="A42" s="43" t="s">
        <v>305</v>
      </c>
      <c r="B42" t="s">
        <v>313</v>
      </c>
      <c r="H42" s="14"/>
      <c r="N42" t="s">
        <v>269</v>
      </c>
      <c r="O42" t="s">
        <v>269</v>
      </c>
      <c r="P42" s="14" t="s">
        <v>269</v>
      </c>
      <c r="Q42" t="s">
        <v>269</v>
      </c>
      <c r="R42" s="35" t="s">
        <v>269</v>
      </c>
      <c r="S42" t="s">
        <v>269</v>
      </c>
      <c r="T42" s="38" t="s">
        <v>269</v>
      </c>
      <c r="U42" s="14" t="s">
        <v>271</v>
      </c>
      <c r="V42" t="s">
        <v>273</v>
      </c>
      <c r="X42" s="14"/>
      <c r="AA42" s="14"/>
      <c r="AD42" s="42"/>
      <c r="AG42" s="14"/>
      <c r="AJ42" s="14"/>
      <c r="AM42" s="14"/>
      <c r="AN42" s="42"/>
      <c r="AP42" s="14"/>
      <c r="AS42" s="42"/>
      <c r="AV42" s="14"/>
      <c r="AX42" s="42"/>
      <c r="AY42" s="14"/>
      <c r="BB42" s="14"/>
      <c r="BC42" s="42"/>
      <c r="BE42" s="14"/>
      <c r="BH42" s="42"/>
      <c r="BK42" s="14"/>
      <c r="BM42" s="42"/>
      <c r="BN42" s="14"/>
    </row>
    <row r="43" spans="1:66" outlineLevel="1">
      <c r="A43" s="43" t="s">
        <v>305</v>
      </c>
      <c r="B43" t="s">
        <v>314</v>
      </c>
      <c r="H43" s="14"/>
      <c r="N43" t="s">
        <v>269</v>
      </c>
      <c r="O43" t="s">
        <v>269</v>
      </c>
      <c r="P43" s="14" t="s">
        <v>269</v>
      </c>
      <c r="Q43" t="s">
        <v>269</v>
      </c>
      <c r="R43" s="35" t="s">
        <v>269</v>
      </c>
      <c r="S43" t="s">
        <v>269</v>
      </c>
      <c r="T43" s="38" t="s">
        <v>269</v>
      </c>
      <c r="U43" s="14" t="s">
        <v>269</v>
      </c>
      <c r="V43" t="s">
        <v>269</v>
      </c>
      <c r="W43" t="s">
        <v>269</v>
      </c>
      <c r="X43" s="14" t="s">
        <v>269</v>
      </c>
      <c r="Y43" t="s">
        <v>271</v>
      </c>
      <c r="Z43" t="s">
        <v>272</v>
      </c>
      <c r="AA43" s="14" t="s">
        <v>273</v>
      </c>
      <c r="AD43" s="42"/>
      <c r="AG43" s="14"/>
      <c r="AJ43" s="14"/>
      <c r="AM43" s="14"/>
      <c r="AN43" s="42"/>
      <c r="AP43" s="14"/>
      <c r="AS43" s="42"/>
      <c r="AV43" s="14"/>
      <c r="AX43" s="42"/>
      <c r="AY43" s="14"/>
      <c r="BB43" s="14"/>
      <c r="BC43" s="42"/>
      <c r="BE43" s="14"/>
      <c r="BH43" s="42"/>
      <c r="BK43" s="14"/>
      <c r="BM43" s="42"/>
      <c r="BN43" s="14"/>
    </row>
    <row r="44" spans="1:66" outlineLevel="1">
      <c r="A44" s="43" t="s">
        <v>305</v>
      </c>
      <c r="B44" t="s">
        <v>315</v>
      </c>
      <c r="H44" s="14"/>
      <c r="N44" t="s">
        <v>269</v>
      </c>
      <c r="O44" t="s">
        <v>269</v>
      </c>
      <c r="P44" s="14" t="s">
        <v>269</v>
      </c>
      <c r="Q44" t="s">
        <v>269</v>
      </c>
      <c r="R44" s="35" t="s">
        <v>269</v>
      </c>
      <c r="S44" t="s">
        <v>269</v>
      </c>
      <c r="T44" s="38" t="s">
        <v>269</v>
      </c>
      <c r="U44" s="14" t="s">
        <v>269</v>
      </c>
      <c r="V44" t="s">
        <v>269</v>
      </c>
      <c r="W44" t="s">
        <v>269</v>
      </c>
      <c r="X44" s="14" t="s">
        <v>269</v>
      </c>
      <c r="Y44" t="s">
        <v>269</v>
      </c>
      <c r="Z44" t="s">
        <v>269</v>
      </c>
      <c r="AA44" s="14" t="s">
        <v>269</v>
      </c>
      <c r="AB44" t="s">
        <v>269</v>
      </c>
      <c r="AC44" t="s">
        <v>269</v>
      </c>
      <c r="AD44" s="42" t="s">
        <v>269</v>
      </c>
      <c r="AE44" t="s">
        <v>269</v>
      </c>
      <c r="AF44" t="s">
        <v>269</v>
      </c>
      <c r="AG44" s="14" t="s">
        <v>269</v>
      </c>
      <c r="AH44" t="s">
        <v>269</v>
      </c>
      <c r="AI44" t="s">
        <v>269</v>
      </c>
      <c r="AJ44" s="14" t="s">
        <v>271</v>
      </c>
      <c r="AK44" t="s">
        <v>272</v>
      </c>
      <c r="AL44" t="s">
        <v>273</v>
      </c>
      <c r="AM44" s="14" t="s">
        <v>275</v>
      </c>
      <c r="AN44" s="42" t="s">
        <v>277</v>
      </c>
      <c r="AO44" t="s">
        <v>278</v>
      </c>
      <c r="AP44" s="14" t="s">
        <v>279</v>
      </c>
      <c r="AQ44">
        <v>10</v>
      </c>
      <c r="AR44">
        <v>11</v>
      </c>
      <c r="AS44" s="42">
        <v>12</v>
      </c>
      <c r="AV44" s="14"/>
      <c r="AX44" s="42"/>
      <c r="AY44" s="14"/>
      <c r="BB44" s="14"/>
      <c r="BC44" s="42"/>
      <c r="BE44" s="14"/>
      <c r="BH44" s="42"/>
      <c r="BK44" s="14"/>
      <c r="BM44" s="42"/>
      <c r="BN44" s="14"/>
    </row>
    <row r="45" spans="1:66" outlineLevel="1">
      <c r="A45" s="43" t="s">
        <v>305</v>
      </c>
      <c r="B45" t="s">
        <v>316</v>
      </c>
      <c r="H45" s="14"/>
      <c r="N45" t="s">
        <v>269</v>
      </c>
      <c r="O45" t="s">
        <v>269</v>
      </c>
      <c r="P45" s="14" t="s">
        <v>269</v>
      </c>
      <c r="Q45" t="s">
        <v>271</v>
      </c>
      <c r="R45" s="35" t="s">
        <v>272</v>
      </c>
      <c r="S45" t="s">
        <v>273</v>
      </c>
      <c r="T45" s="38" t="s">
        <v>274</v>
      </c>
      <c r="U45" s="14" t="s">
        <v>275</v>
      </c>
      <c r="V45" t="s">
        <v>276</v>
      </c>
      <c r="W45" t="s">
        <v>277</v>
      </c>
      <c r="X45" s="14" t="s">
        <v>278</v>
      </c>
      <c r="Y45" t="s">
        <v>279</v>
      </c>
      <c r="Z45">
        <v>10</v>
      </c>
      <c r="AA45" s="14">
        <v>12</v>
      </c>
      <c r="AD45" s="42"/>
      <c r="AG45" s="14"/>
      <c r="AJ45" s="14"/>
      <c r="AM45" s="14"/>
      <c r="AN45" s="42"/>
      <c r="AP45" s="14"/>
      <c r="AS45" s="42"/>
      <c r="AV45" s="14"/>
      <c r="AX45" s="42"/>
      <c r="AY45" s="14"/>
      <c r="BB45" s="14"/>
      <c r="BC45" s="42"/>
      <c r="BE45" s="14"/>
      <c r="BH45" s="42"/>
      <c r="BK45" s="14"/>
      <c r="BM45" s="42"/>
      <c r="BN45" s="14"/>
    </row>
    <row r="46" spans="1:66" outlineLevel="1">
      <c r="A46" s="43" t="s">
        <v>305</v>
      </c>
      <c r="B46" t="s">
        <v>317</v>
      </c>
      <c r="H46" s="14"/>
      <c r="N46" t="s">
        <v>269</v>
      </c>
      <c r="O46" t="s">
        <v>269</v>
      </c>
      <c r="P46" s="14" t="s">
        <v>269</v>
      </c>
      <c r="Q46" t="s">
        <v>269</v>
      </c>
      <c r="R46" s="35" t="s">
        <v>269</v>
      </c>
      <c r="S46" t="s">
        <v>271</v>
      </c>
      <c r="T46" s="38" t="s">
        <v>272</v>
      </c>
      <c r="U46" s="14"/>
      <c r="X46" s="14"/>
      <c r="AA46" s="14"/>
      <c r="AD46" s="42"/>
      <c r="AG46" s="14"/>
      <c r="AJ46" s="14"/>
      <c r="AM46" s="14"/>
      <c r="AN46" s="42"/>
      <c r="AP46" s="14"/>
      <c r="AS46" s="42"/>
      <c r="AV46" s="14"/>
      <c r="AX46" s="42"/>
      <c r="AY46" s="14"/>
      <c r="BB46" s="14"/>
      <c r="BC46" s="42"/>
      <c r="BE46" s="14"/>
      <c r="BH46" s="42"/>
      <c r="BK46" s="14"/>
      <c r="BM46" s="42"/>
      <c r="BN46" s="14"/>
    </row>
    <row r="47" spans="1:66" outlineLevel="1">
      <c r="A47" s="43" t="s">
        <v>305</v>
      </c>
      <c r="B47" t="s">
        <v>318</v>
      </c>
      <c r="H47" s="14"/>
      <c r="N47" t="s">
        <v>269</v>
      </c>
      <c r="O47" t="s">
        <v>269</v>
      </c>
      <c r="P47" s="14" t="s">
        <v>269</v>
      </c>
      <c r="Q47" t="s">
        <v>269</v>
      </c>
      <c r="R47" s="35" t="s">
        <v>269</v>
      </c>
      <c r="S47" t="s">
        <v>269</v>
      </c>
      <c r="T47" s="38" t="s">
        <v>269</v>
      </c>
      <c r="U47" s="14" t="s">
        <v>269</v>
      </c>
      <c r="V47" t="s">
        <v>269</v>
      </c>
      <c r="W47" t="s">
        <v>269</v>
      </c>
      <c r="X47" s="14" t="s">
        <v>269</v>
      </c>
      <c r="Y47" t="s">
        <v>269</v>
      </c>
      <c r="Z47" t="s">
        <v>269</v>
      </c>
      <c r="AA47" s="14" t="s">
        <v>269</v>
      </c>
      <c r="AB47" t="s">
        <v>269</v>
      </c>
      <c r="AC47" t="s">
        <v>269</v>
      </c>
      <c r="AD47" s="42" t="s">
        <v>269</v>
      </c>
      <c r="AE47" t="s">
        <v>269</v>
      </c>
      <c r="AF47" t="s">
        <v>269</v>
      </c>
      <c r="AG47" s="14" t="s">
        <v>269</v>
      </c>
      <c r="AH47" t="s">
        <v>269</v>
      </c>
      <c r="AI47" t="s">
        <v>269</v>
      </c>
      <c r="AJ47" s="14" t="s">
        <v>269</v>
      </c>
      <c r="AK47" t="s">
        <v>269</v>
      </c>
      <c r="AL47" t="s">
        <v>269</v>
      </c>
      <c r="AM47" s="14" t="s">
        <v>269</v>
      </c>
      <c r="AN47" s="42" t="s">
        <v>269</v>
      </c>
      <c r="AO47" t="s">
        <v>271</v>
      </c>
      <c r="AP47" s="14" t="s">
        <v>272</v>
      </c>
      <c r="AQ47" t="s">
        <v>273</v>
      </c>
      <c r="AR47" t="s">
        <v>274</v>
      </c>
      <c r="AS47" s="42" t="s">
        <v>275</v>
      </c>
      <c r="AT47" t="s">
        <v>276</v>
      </c>
      <c r="AU47" t="s">
        <v>277</v>
      </c>
      <c r="AV47" s="14" t="s">
        <v>278</v>
      </c>
      <c r="AW47" t="s">
        <v>279</v>
      </c>
      <c r="AX47" s="42">
        <v>11</v>
      </c>
      <c r="AY47" s="14">
        <v>12</v>
      </c>
      <c r="BB47" s="14"/>
      <c r="BC47" s="42"/>
      <c r="BE47" s="14"/>
      <c r="BH47" s="42"/>
      <c r="BK47" s="14"/>
      <c r="BM47" s="42"/>
      <c r="BN47" s="14"/>
    </row>
    <row r="48" spans="1:66" outlineLevel="1">
      <c r="A48" s="43" t="s">
        <v>305</v>
      </c>
      <c r="B48" t="s">
        <v>319</v>
      </c>
      <c r="H48" s="14"/>
      <c r="N48" t="s">
        <v>269</v>
      </c>
      <c r="O48" t="s">
        <v>269</v>
      </c>
      <c r="P48" s="14" t="s">
        <v>271</v>
      </c>
      <c r="Q48" t="s">
        <v>272</v>
      </c>
      <c r="R48" s="35" t="s">
        <v>273</v>
      </c>
      <c r="S48" t="s">
        <v>274</v>
      </c>
      <c r="T48" s="38" t="s">
        <v>275</v>
      </c>
      <c r="U48" s="14" t="s">
        <v>276</v>
      </c>
      <c r="V48" t="s">
        <v>277</v>
      </c>
      <c r="W48" t="s">
        <v>278</v>
      </c>
      <c r="X48" s="14" t="s">
        <v>279</v>
      </c>
      <c r="Y48">
        <v>12</v>
      </c>
      <c r="AA48" s="14"/>
      <c r="AD48" s="42"/>
      <c r="AG48" s="14"/>
      <c r="AJ48" s="14"/>
      <c r="AM48" s="14"/>
      <c r="AN48" s="42"/>
      <c r="AP48" s="14"/>
      <c r="AS48" s="42"/>
      <c r="AV48" s="14"/>
      <c r="AX48" s="42"/>
      <c r="AY48" s="14"/>
      <c r="BB48" s="14"/>
      <c r="BC48" s="42"/>
      <c r="BE48" s="14"/>
      <c r="BH48" s="42"/>
      <c r="BK48" s="14"/>
      <c r="BM48" s="42"/>
      <c r="BN48" s="14"/>
    </row>
    <row r="49" spans="1:66" outlineLevel="1">
      <c r="A49" s="43" t="s">
        <v>305</v>
      </c>
      <c r="B49" t="s">
        <v>320</v>
      </c>
      <c r="H49" s="14"/>
      <c r="N49" t="s">
        <v>269</v>
      </c>
      <c r="O49" t="s">
        <v>269</v>
      </c>
      <c r="P49" s="14" t="s">
        <v>269</v>
      </c>
      <c r="Q49" t="s">
        <v>269</v>
      </c>
      <c r="R49" s="35" t="s">
        <v>269</v>
      </c>
      <c r="S49" t="s">
        <v>269</v>
      </c>
      <c r="T49" s="38" t="s">
        <v>269</v>
      </c>
      <c r="U49" s="14" t="s">
        <v>269</v>
      </c>
      <c r="V49" t="s">
        <v>269</v>
      </c>
      <c r="W49" t="s">
        <v>269</v>
      </c>
      <c r="X49" s="14" t="s">
        <v>269</v>
      </c>
      <c r="Y49" t="s">
        <v>269</v>
      </c>
      <c r="Z49" t="s">
        <v>269</v>
      </c>
      <c r="AA49" s="14" t="s">
        <v>272</v>
      </c>
      <c r="AB49" t="s">
        <v>274</v>
      </c>
      <c r="AC49" t="s">
        <v>276</v>
      </c>
      <c r="AD49" s="42" t="s">
        <v>277</v>
      </c>
      <c r="AE49" t="s">
        <v>278</v>
      </c>
      <c r="AF49" t="s">
        <v>279</v>
      </c>
      <c r="AG49" s="14">
        <v>11</v>
      </c>
      <c r="AH49">
        <v>12</v>
      </c>
      <c r="AJ49" s="14"/>
      <c r="AM49" s="14"/>
      <c r="AN49" s="42"/>
      <c r="AP49" s="14"/>
      <c r="AS49" s="42"/>
      <c r="AV49" s="14"/>
      <c r="AX49" s="42"/>
      <c r="AY49" s="14"/>
      <c r="BB49" s="14"/>
      <c r="BC49" s="42"/>
      <c r="BE49" s="14"/>
      <c r="BH49" s="42"/>
      <c r="BK49" s="14"/>
      <c r="BM49" s="42"/>
      <c r="BN49" s="14"/>
    </row>
    <row r="50" spans="1:66" outlineLevel="1">
      <c r="A50" s="43" t="s">
        <v>305</v>
      </c>
      <c r="B50" t="s">
        <v>321</v>
      </c>
      <c r="H50" s="14"/>
      <c r="P50" s="14" t="s">
        <v>269</v>
      </c>
      <c r="T50" s="38"/>
      <c r="U50" s="14"/>
      <c r="X50" s="14"/>
      <c r="AA50" s="14"/>
      <c r="AD50" s="42"/>
      <c r="AG50" s="14"/>
      <c r="AJ50" s="14"/>
      <c r="AM50" s="14"/>
      <c r="AN50" s="42"/>
      <c r="AP50" s="14"/>
      <c r="AS50" s="42"/>
      <c r="AV50" s="14"/>
      <c r="AX50" s="42"/>
      <c r="AY50" s="14"/>
      <c r="BB50" s="14"/>
      <c r="BC50" s="42"/>
      <c r="BE50" s="14"/>
      <c r="BH50" s="42"/>
      <c r="BK50" s="14"/>
      <c r="BM50" s="42"/>
      <c r="BN50" s="14"/>
    </row>
    <row r="51" spans="1:66" outlineLevel="1">
      <c r="A51" s="43" t="s">
        <v>305</v>
      </c>
      <c r="B51" t="s">
        <v>322</v>
      </c>
      <c r="H51" s="14"/>
      <c r="N51" t="s">
        <v>269</v>
      </c>
      <c r="O51" t="s">
        <v>269</v>
      </c>
      <c r="P51" s="14" t="s">
        <v>269</v>
      </c>
      <c r="Q51" t="s">
        <v>269</v>
      </c>
      <c r="R51" s="35" t="s">
        <v>269</v>
      </c>
      <c r="S51" t="s">
        <v>269</v>
      </c>
      <c r="T51" s="38" t="s">
        <v>269</v>
      </c>
      <c r="U51" s="14" t="s">
        <v>269</v>
      </c>
      <c r="V51" t="s">
        <v>269</v>
      </c>
      <c r="W51" t="s">
        <v>269</v>
      </c>
      <c r="X51" s="14" t="s">
        <v>269</v>
      </c>
      <c r="Y51" t="s">
        <v>269</v>
      </c>
      <c r="Z51" t="s">
        <v>269</v>
      </c>
      <c r="AA51" s="14" t="s">
        <v>269</v>
      </c>
      <c r="AB51" t="s">
        <v>269</v>
      </c>
      <c r="AC51" t="s">
        <v>269</v>
      </c>
      <c r="AD51" s="42" t="s">
        <v>269</v>
      </c>
      <c r="AE51" t="s">
        <v>269</v>
      </c>
      <c r="AF51" t="s">
        <v>269</v>
      </c>
      <c r="AG51" s="14" t="s">
        <v>269</v>
      </c>
      <c r="AH51" t="s">
        <v>269</v>
      </c>
      <c r="AI51" t="s">
        <v>272</v>
      </c>
      <c r="AJ51" s="14" t="s">
        <v>273</v>
      </c>
      <c r="AK51" t="s">
        <v>274</v>
      </c>
      <c r="AL51" t="s">
        <v>275</v>
      </c>
      <c r="AM51" s="14" t="s">
        <v>276</v>
      </c>
      <c r="AN51" s="42" t="s">
        <v>277</v>
      </c>
      <c r="AO51" t="s">
        <v>278</v>
      </c>
      <c r="AP51" s="14" t="s">
        <v>279</v>
      </c>
      <c r="AQ51">
        <v>10</v>
      </c>
      <c r="AS51" s="42"/>
      <c r="AV51" s="14"/>
      <c r="AX51" s="42"/>
      <c r="AY51" s="14"/>
      <c r="BB51" s="14"/>
      <c r="BC51" s="42"/>
      <c r="BE51" s="14"/>
      <c r="BH51" s="42"/>
      <c r="BK51" s="14"/>
      <c r="BM51" s="42"/>
      <c r="BN51" s="14"/>
    </row>
    <row r="52" spans="1:66" outlineLevel="1">
      <c r="A52" s="43" t="s">
        <v>305</v>
      </c>
      <c r="B52" t="s">
        <v>323</v>
      </c>
      <c r="H52" s="14"/>
      <c r="P52" s="14" t="s">
        <v>269</v>
      </c>
      <c r="T52" s="38"/>
      <c r="U52" s="14"/>
      <c r="X52" s="14"/>
      <c r="AA52" s="14"/>
      <c r="AD52" s="42"/>
      <c r="AG52" s="14"/>
      <c r="AJ52" s="14"/>
      <c r="AM52" s="14"/>
      <c r="AN52" s="42"/>
      <c r="AP52" s="14"/>
      <c r="AS52" s="42"/>
      <c r="AV52" s="14"/>
      <c r="AX52" s="42"/>
      <c r="AY52" s="14"/>
      <c r="BB52" s="14"/>
      <c r="BC52" s="42"/>
      <c r="BE52" s="14"/>
      <c r="BH52" s="42"/>
      <c r="BK52" s="14"/>
      <c r="BM52" s="42"/>
      <c r="BN52" s="14"/>
    </row>
    <row r="53" spans="1:66" outlineLevel="1">
      <c r="A53" s="43" t="s">
        <v>305</v>
      </c>
      <c r="B53" t="s">
        <v>324</v>
      </c>
      <c r="H53" s="14"/>
      <c r="N53" t="s">
        <v>269</v>
      </c>
      <c r="O53" t="s">
        <v>269</v>
      </c>
      <c r="P53" s="14" t="s">
        <v>269</v>
      </c>
      <c r="Q53" t="s">
        <v>269</v>
      </c>
      <c r="R53" s="35" t="s">
        <v>269</v>
      </c>
      <c r="S53" t="s">
        <v>269</v>
      </c>
      <c r="T53" s="38" t="s">
        <v>269</v>
      </c>
      <c r="U53" s="14" t="s">
        <v>269</v>
      </c>
      <c r="V53" t="s">
        <v>269</v>
      </c>
      <c r="W53" t="s">
        <v>269</v>
      </c>
      <c r="X53" s="14" t="s">
        <v>272</v>
      </c>
      <c r="Y53" t="s">
        <v>273</v>
      </c>
      <c r="Z53" t="s">
        <v>276</v>
      </c>
      <c r="AA53" s="14" t="s">
        <v>277</v>
      </c>
      <c r="AB53" t="s">
        <v>278</v>
      </c>
      <c r="AC53" t="s">
        <v>279</v>
      </c>
      <c r="AD53" s="42">
        <v>10</v>
      </c>
      <c r="AE53">
        <v>11</v>
      </c>
      <c r="AG53" s="14"/>
      <c r="AJ53" s="14"/>
      <c r="AM53" s="14"/>
      <c r="AN53" s="42"/>
      <c r="AP53" s="14"/>
      <c r="AS53" s="42"/>
      <c r="AV53" s="14"/>
      <c r="AX53" s="42"/>
      <c r="AY53" s="14"/>
      <c r="BB53" s="14"/>
      <c r="BC53" s="42"/>
      <c r="BE53" s="14"/>
      <c r="BH53" s="42"/>
      <c r="BK53" s="14"/>
      <c r="BM53" s="42"/>
      <c r="BN53" s="14"/>
    </row>
    <row r="54" spans="1:66" outlineLevel="1">
      <c r="A54" s="43" t="s">
        <v>305</v>
      </c>
      <c r="B54" t="s">
        <v>325</v>
      </c>
      <c r="H54" s="14"/>
      <c r="N54" t="s">
        <v>269</v>
      </c>
      <c r="O54" t="s">
        <v>269</v>
      </c>
      <c r="P54" s="14" t="s">
        <v>269</v>
      </c>
      <c r="Q54" t="s">
        <v>269</v>
      </c>
      <c r="R54" s="35" t="s">
        <v>269</v>
      </c>
      <c r="S54" t="s">
        <v>269</v>
      </c>
      <c r="T54" s="38" t="s">
        <v>269</v>
      </c>
      <c r="U54" s="14" t="s">
        <v>269</v>
      </c>
      <c r="V54" t="s">
        <v>269</v>
      </c>
      <c r="W54" t="s">
        <v>269</v>
      </c>
      <c r="X54" s="14" t="s">
        <v>273</v>
      </c>
      <c r="Y54" t="s">
        <v>274</v>
      </c>
      <c r="Z54" t="s">
        <v>275</v>
      </c>
      <c r="AA54" s="14" t="s">
        <v>276</v>
      </c>
      <c r="AB54" t="s">
        <v>277</v>
      </c>
      <c r="AC54" t="s">
        <v>278</v>
      </c>
      <c r="AD54" s="42" t="s">
        <v>279</v>
      </c>
      <c r="AE54">
        <v>10</v>
      </c>
      <c r="AG54" s="14"/>
      <c r="AJ54" s="14"/>
      <c r="AM54" s="14"/>
      <c r="AN54" s="42"/>
      <c r="AP54" s="14"/>
      <c r="AS54" s="42"/>
      <c r="AV54" s="14"/>
      <c r="AX54" s="42"/>
      <c r="AY54" s="14"/>
      <c r="BB54" s="14"/>
      <c r="BC54" s="42"/>
      <c r="BE54" s="14"/>
      <c r="BH54" s="42"/>
      <c r="BK54" s="14"/>
      <c r="BM54" s="42"/>
      <c r="BN54" s="14"/>
    </row>
    <row r="55" spans="1:66" outlineLevel="1">
      <c r="A55" s="43" t="s">
        <v>305</v>
      </c>
      <c r="B55" t="s">
        <v>326</v>
      </c>
      <c r="H55" s="14"/>
      <c r="N55" t="s">
        <v>269</v>
      </c>
      <c r="O55" t="s">
        <v>269</v>
      </c>
      <c r="P55" s="14" t="s">
        <v>269</v>
      </c>
      <c r="Q55" t="s">
        <v>269</v>
      </c>
      <c r="R55" s="35" t="s">
        <v>269</v>
      </c>
      <c r="S55" t="s">
        <v>269</v>
      </c>
      <c r="T55" s="38" t="s">
        <v>269</v>
      </c>
      <c r="U55" s="14" t="s">
        <v>269</v>
      </c>
      <c r="V55" t="s">
        <v>269</v>
      </c>
      <c r="W55" t="s">
        <v>269</v>
      </c>
      <c r="X55" s="14" t="s">
        <v>269</v>
      </c>
      <c r="Y55" t="s">
        <v>269</v>
      </c>
      <c r="Z55" t="s">
        <v>269</v>
      </c>
      <c r="AA55" s="14" t="s">
        <v>269</v>
      </c>
      <c r="AB55" t="s">
        <v>269</v>
      </c>
      <c r="AC55" t="s">
        <v>269</v>
      </c>
      <c r="AD55" s="42" t="s">
        <v>269</v>
      </c>
      <c r="AE55" t="s">
        <v>269</v>
      </c>
      <c r="AF55" t="s">
        <v>269</v>
      </c>
      <c r="AG55" s="14" t="s">
        <v>269</v>
      </c>
      <c r="AH55" t="s">
        <v>269</v>
      </c>
      <c r="AI55" t="s">
        <v>269</v>
      </c>
      <c r="AJ55" s="14" t="s">
        <v>269</v>
      </c>
      <c r="AK55" t="s">
        <v>269</v>
      </c>
      <c r="AL55" t="s">
        <v>269</v>
      </c>
      <c r="AM55" s="14" t="s">
        <v>269</v>
      </c>
      <c r="AN55" s="42" t="s">
        <v>269</v>
      </c>
      <c r="AO55" t="s">
        <v>269</v>
      </c>
      <c r="AP55" s="14" t="s">
        <v>269</v>
      </c>
      <c r="AQ55" t="s">
        <v>269</v>
      </c>
      <c r="AR55" t="s">
        <v>269</v>
      </c>
      <c r="AS55" s="42" t="s">
        <v>269</v>
      </c>
      <c r="AT55" t="s">
        <v>269</v>
      </c>
      <c r="AU55" t="s">
        <v>273</v>
      </c>
      <c r="AV55" s="14" t="s">
        <v>275</v>
      </c>
      <c r="AW55" t="s">
        <v>276</v>
      </c>
      <c r="AX55" s="42" t="s">
        <v>277</v>
      </c>
      <c r="AY55" s="14" t="s">
        <v>278</v>
      </c>
      <c r="BB55" s="14"/>
      <c r="BC55" s="42"/>
      <c r="BE55" s="14"/>
      <c r="BH55" s="42"/>
      <c r="BK55" s="14"/>
      <c r="BM55" s="42"/>
      <c r="BN55" s="14"/>
    </row>
    <row r="56" spans="1:66" outlineLevel="1">
      <c r="A56" s="43" t="s">
        <v>305</v>
      </c>
      <c r="B56" t="s">
        <v>327</v>
      </c>
      <c r="H56" s="14"/>
      <c r="N56" t="s">
        <v>273</v>
      </c>
      <c r="O56" t="s">
        <v>275</v>
      </c>
      <c r="P56" s="14"/>
      <c r="T56" s="38"/>
      <c r="U56" s="14"/>
      <c r="X56" s="14"/>
      <c r="Z56">
        <v>12</v>
      </c>
      <c r="AA56" s="14"/>
      <c r="AD56" s="42"/>
      <c r="AG56" s="14"/>
      <c r="AJ56" s="14"/>
      <c r="AM56" s="14"/>
      <c r="AN56" s="42"/>
      <c r="AP56" s="14"/>
      <c r="AS56" s="42"/>
      <c r="AV56" s="14"/>
      <c r="AX56" s="42"/>
      <c r="AY56" s="14"/>
      <c r="BB56" s="14"/>
      <c r="BC56" s="42"/>
      <c r="BE56" s="14"/>
      <c r="BH56" s="42"/>
      <c r="BK56" s="14"/>
      <c r="BM56" s="42"/>
      <c r="BN56" s="14"/>
    </row>
    <row r="57" spans="1:66" outlineLevel="1">
      <c r="A57" s="43" t="s">
        <v>305</v>
      </c>
      <c r="B57" t="s">
        <v>328</v>
      </c>
      <c r="H57" s="14"/>
      <c r="N57" t="s">
        <v>269</v>
      </c>
      <c r="O57" t="s">
        <v>269</v>
      </c>
      <c r="P57" s="14" t="s">
        <v>269</v>
      </c>
      <c r="Q57" t="s">
        <v>269</v>
      </c>
      <c r="R57" s="35" t="s">
        <v>269</v>
      </c>
      <c r="S57" t="s">
        <v>269</v>
      </c>
      <c r="T57" s="38" t="s">
        <v>269</v>
      </c>
      <c r="U57" s="14" t="s">
        <v>269</v>
      </c>
      <c r="V57" t="s">
        <v>269</v>
      </c>
      <c r="W57" t="s">
        <v>269</v>
      </c>
      <c r="X57" s="14" t="s">
        <v>275</v>
      </c>
      <c r="Y57" t="s">
        <v>276</v>
      </c>
      <c r="Z57" t="s">
        <v>277</v>
      </c>
      <c r="AA57" s="14" t="s">
        <v>269</v>
      </c>
      <c r="AB57">
        <v>10</v>
      </c>
      <c r="AC57">
        <v>11</v>
      </c>
      <c r="AD57" s="42">
        <v>12</v>
      </c>
      <c r="AG57" s="14"/>
      <c r="AJ57" s="14"/>
      <c r="AM57" s="14"/>
      <c r="AN57" s="42"/>
      <c r="AP57" s="14"/>
      <c r="AS57" s="42"/>
      <c r="AV57" s="14"/>
      <c r="AX57" s="42"/>
      <c r="AY57" s="14"/>
      <c r="BB57" s="14"/>
      <c r="BC57" s="42"/>
      <c r="BE57" s="14"/>
      <c r="BH57" s="42"/>
      <c r="BK57" s="14"/>
      <c r="BM57" s="42"/>
      <c r="BN57" s="14"/>
    </row>
    <row r="58" spans="1:66" outlineLevel="1">
      <c r="A58" s="43" t="s">
        <v>305</v>
      </c>
      <c r="B58" t="s">
        <v>329</v>
      </c>
      <c r="H58" s="14"/>
      <c r="N58" t="s">
        <v>269</v>
      </c>
      <c r="O58" t="s">
        <v>275</v>
      </c>
      <c r="P58" s="14" t="s">
        <v>276</v>
      </c>
      <c r="Q58" t="s">
        <v>277</v>
      </c>
      <c r="R58" s="35" t="s">
        <v>278</v>
      </c>
      <c r="S58" t="s">
        <v>279</v>
      </c>
      <c r="T58" s="38">
        <v>12</v>
      </c>
      <c r="U58" s="14"/>
      <c r="X58" s="14"/>
      <c r="AA58" s="14"/>
      <c r="AD58" s="42"/>
      <c r="AG58" s="14"/>
      <c r="AJ58" s="14"/>
      <c r="AM58" s="14"/>
      <c r="AN58" s="42"/>
      <c r="AP58" s="14"/>
      <c r="AS58" s="42"/>
      <c r="AV58" s="14"/>
      <c r="AX58" s="42"/>
      <c r="AY58" s="14"/>
      <c r="BB58" s="14"/>
      <c r="BC58" s="42"/>
      <c r="BE58" s="14"/>
      <c r="BH58" s="42"/>
      <c r="BK58" s="14"/>
      <c r="BM58" s="42"/>
      <c r="BN58" s="14"/>
    </row>
    <row r="59" spans="1:66" outlineLevel="1">
      <c r="A59" s="43" t="s">
        <v>305</v>
      </c>
      <c r="B59" t="s">
        <v>330</v>
      </c>
      <c r="H59" s="14"/>
      <c r="N59" t="s">
        <v>269</v>
      </c>
      <c r="O59" t="s">
        <v>269</v>
      </c>
      <c r="P59" s="44" t="s">
        <v>276</v>
      </c>
      <c r="Q59" t="s">
        <v>277</v>
      </c>
      <c r="R59" s="35" t="s">
        <v>278</v>
      </c>
      <c r="S59" t="s">
        <v>279</v>
      </c>
      <c r="T59" s="38">
        <v>10</v>
      </c>
      <c r="U59" s="14">
        <v>11</v>
      </c>
      <c r="V59">
        <v>12</v>
      </c>
      <c r="X59" s="14"/>
      <c r="AA59" s="14"/>
      <c r="AD59" s="42"/>
      <c r="AG59" s="14"/>
      <c r="AJ59" s="14"/>
      <c r="AM59" s="14"/>
      <c r="AN59" s="42"/>
      <c r="AP59" s="14"/>
      <c r="AS59" s="42"/>
      <c r="AV59" s="14"/>
      <c r="AX59" s="42"/>
      <c r="AY59" s="14"/>
      <c r="BB59" s="14"/>
      <c r="BC59" s="42"/>
      <c r="BE59" s="14"/>
      <c r="BH59" s="42"/>
      <c r="BK59" s="14"/>
      <c r="BM59" s="42"/>
      <c r="BN59" s="14"/>
    </row>
    <row r="60" spans="1:66" outlineLevel="1">
      <c r="A60" s="43" t="s">
        <v>305</v>
      </c>
      <c r="B60" t="s">
        <v>331</v>
      </c>
      <c r="H60" s="14"/>
      <c r="N60" t="s">
        <v>269</v>
      </c>
      <c r="O60" t="s">
        <v>269</v>
      </c>
      <c r="P60" s="14" t="s">
        <v>277</v>
      </c>
      <c r="Q60" t="s">
        <v>278</v>
      </c>
      <c r="R60" s="35" t="s">
        <v>279</v>
      </c>
      <c r="S60">
        <v>10</v>
      </c>
      <c r="T60" s="38">
        <v>11</v>
      </c>
      <c r="U60" s="14">
        <v>12</v>
      </c>
      <c r="X60" s="14"/>
      <c r="AA60" s="14"/>
      <c r="AD60" s="42"/>
      <c r="AG60" s="14"/>
      <c r="AJ60" s="14"/>
      <c r="AM60" s="14"/>
      <c r="AN60" s="42"/>
      <c r="AP60" s="14"/>
      <c r="AS60" s="42"/>
      <c r="AV60" s="14"/>
      <c r="AX60" s="42"/>
      <c r="AY60" s="14"/>
      <c r="BB60" s="14"/>
      <c r="BC60" s="42"/>
      <c r="BE60" s="14"/>
      <c r="BH60" s="42"/>
      <c r="BK60" s="14"/>
      <c r="BM60" s="42"/>
      <c r="BN60" s="14"/>
    </row>
    <row r="61" spans="1:66" outlineLevel="1">
      <c r="A61" s="43" t="s">
        <v>305</v>
      </c>
      <c r="B61" t="s">
        <v>332</v>
      </c>
      <c r="H61" s="14"/>
      <c r="N61" t="s">
        <v>269</v>
      </c>
      <c r="O61" t="s">
        <v>269</v>
      </c>
      <c r="P61" s="14" t="s">
        <v>277</v>
      </c>
      <c r="Q61" t="s">
        <v>278</v>
      </c>
      <c r="R61" s="35" t="s">
        <v>279</v>
      </c>
      <c r="S61">
        <v>10</v>
      </c>
      <c r="T61" s="38"/>
      <c r="U61" s="14"/>
      <c r="X61" s="14"/>
      <c r="AA61" s="14"/>
      <c r="AD61" s="42"/>
      <c r="AG61" s="14"/>
      <c r="AJ61" s="14"/>
      <c r="AM61" s="14"/>
      <c r="AN61" s="42"/>
      <c r="AP61" s="14"/>
      <c r="AS61" s="42"/>
      <c r="AV61" s="14"/>
      <c r="AX61" s="42"/>
      <c r="AY61" s="14"/>
      <c r="BB61" s="14"/>
      <c r="BC61" s="42"/>
      <c r="BE61" s="14"/>
      <c r="BH61" s="42"/>
      <c r="BK61" s="14"/>
      <c r="BM61" s="42"/>
      <c r="BN61" s="14"/>
    </row>
    <row r="62" spans="1:66" outlineLevel="1">
      <c r="A62" s="43" t="s">
        <v>305</v>
      </c>
      <c r="B62" t="s">
        <v>333</v>
      </c>
      <c r="H62" s="14"/>
      <c r="P62" s="14" t="s">
        <v>278</v>
      </c>
      <c r="T62" s="38"/>
      <c r="U62" s="14"/>
      <c r="X62" s="14"/>
      <c r="AA62" s="14"/>
      <c r="AD62" s="42"/>
      <c r="AG62" s="14"/>
      <c r="AJ62" s="14"/>
      <c r="AM62" s="14"/>
      <c r="AN62" s="42"/>
      <c r="AP62" s="14"/>
      <c r="AS62" s="42"/>
      <c r="AV62" s="14"/>
      <c r="AX62" s="42"/>
      <c r="AY62" s="14"/>
      <c r="BB62" s="14"/>
      <c r="BC62" s="42"/>
      <c r="BE62" s="14"/>
      <c r="BH62" s="42"/>
      <c r="BK62" s="14"/>
      <c r="BM62" s="42"/>
      <c r="BN62" s="14"/>
    </row>
    <row r="63" spans="1:66" outlineLevel="1">
      <c r="A63" s="43" t="s">
        <v>305</v>
      </c>
      <c r="B63" t="s">
        <v>334</v>
      </c>
      <c r="H63" s="14"/>
      <c r="N63" t="s">
        <v>269</v>
      </c>
      <c r="O63" t="s">
        <v>269</v>
      </c>
      <c r="P63" s="14" t="s">
        <v>269</v>
      </c>
      <c r="Q63" t="s">
        <v>278</v>
      </c>
      <c r="R63" s="35" t="s">
        <v>279</v>
      </c>
      <c r="S63">
        <v>11</v>
      </c>
      <c r="T63" s="38">
        <v>12</v>
      </c>
      <c r="U63" s="14"/>
      <c r="X63" s="14"/>
      <c r="AA63" s="14"/>
      <c r="AD63" s="42"/>
      <c r="AG63" s="14"/>
      <c r="AJ63" s="14"/>
      <c r="AM63" s="14"/>
      <c r="AN63" s="42"/>
      <c r="AP63" s="14"/>
      <c r="AS63" s="42"/>
      <c r="AV63" s="14"/>
      <c r="AX63" s="42"/>
      <c r="AY63" s="14"/>
      <c r="BB63" s="14"/>
      <c r="BC63" s="42"/>
      <c r="BE63" s="14"/>
      <c r="BH63" s="42"/>
      <c r="BK63" s="14"/>
      <c r="BM63" s="42"/>
      <c r="BN63" s="14"/>
    </row>
    <row r="64" spans="1:66" outlineLevel="1">
      <c r="A64" s="43" t="s">
        <v>305</v>
      </c>
      <c r="B64" t="s">
        <v>335</v>
      </c>
      <c r="H64" s="14"/>
      <c r="N64" t="s">
        <v>269</v>
      </c>
      <c r="O64" t="s">
        <v>269</v>
      </c>
      <c r="P64" s="14" t="s">
        <v>269</v>
      </c>
      <c r="Q64" t="s">
        <v>269</v>
      </c>
      <c r="R64" s="35" t="s">
        <v>269</v>
      </c>
      <c r="S64" t="s">
        <v>269</v>
      </c>
      <c r="T64" s="38" t="s">
        <v>269</v>
      </c>
      <c r="U64" s="14" t="s">
        <v>269</v>
      </c>
      <c r="V64" t="s">
        <v>270</v>
      </c>
      <c r="W64" t="s">
        <v>271</v>
      </c>
      <c r="X64" s="14" t="s">
        <v>272</v>
      </c>
      <c r="Y64" t="s">
        <v>273</v>
      </c>
      <c r="Z64" t="s">
        <v>274</v>
      </c>
      <c r="AA64" s="14"/>
      <c r="AD64" s="42"/>
      <c r="AG64" s="14"/>
      <c r="AJ64" s="14"/>
      <c r="AM64" s="14"/>
      <c r="AN64" s="42"/>
      <c r="AP64" s="14"/>
      <c r="AS64" s="42"/>
      <c r="AV64" s="14"/>
      <c r="AX64" s="42"/>
      <c r="AY64" s="14"/>
      <c r="BB64" s="14"/>
      <c r="BC64" s="42"/>
      <c r="BE64" s="14"/>
      <c r="BH64" s="42"/>
      <c r="BK64" s="14"/>
      <c r="BM64" s="42"/>
      <c r="BN64" s="14"/>
    </row>
    <row r="65" spans="1:67" outlineLevel="1">
      <c r="A65" s="43" t="s">
        <v>305</v>
      </c>
      <c r="B65" t="s">
        <v>336</v>
      </c>
      <c r="H65" s="14"/>
      <c r="N65" t="s">
        <v>269</v>
      </c>
      <c r="O65" t="s">
        <v>269</v>
      </c>
      <c r="P65" s="14" t="s">
        <v>279</v>
      </c>
      <c r="Q65">
        <v>10</v>
      </c>
      <c r="R65" s="35">
        <v>11</v>
      </c>
      <c r="S65">
        <v>12</v>
      </c>
      <c r="T65" s="38"/>
      <c r="U65" s="14"/>
      <c r="X65" s="14"/>
      <c r="AA65" s="14"/>
      <c r="AD65" s="42"/>
      <c r="AG65" s="14"/>
      <c r="AJ65" s="14"/>
      <c r="AM65" s="14"/>
      <c r="AN65" s="42"/>
      <c r="AP65" s="14"/>
      <c r="AS65" s="42"/>
      <c r="AV65" s="14"/>
      <c r="AX65" s="42"/>
      <c r="AY65" s="14"/>
      <c r="BB65" s="14"/>
      <c r="BC65" s="42"/>
      <c r="BE65" s="14"/>
      <c r="BH65" s="42"/>
      <c r="BK65" s="14"/>
      <c r="BM65" s="42"/>
      <c r="BN65" s="14"/>
    </row>
    <row r="66" spans="1:67" ht="15.75" customHeight="1" outlineLevel="1">
      <c r="A66" s="43" t="s">
        <v>305</v>
      </c>
      <c r="B66" t="s">
        <v>337</v>
      </c>
      <c r="H66" s="14"/>
      <c r="L66">
        <v>12</v>
      </c>
      <c r="N66" t="s">
        <v>269</v>
      </c>
      <c r="O66" t="s">
        <v>269</v>
      </c>
      <c r="P66" s="14" t="s">
        <v>279</v>
      </c>
      <c r="Q66">
        <v>10</v>
      </c>
      <c r="R66" s="35">
        <v>11</v>
      </c>
      <c r="S66" s="35">
        <v>12</v>
      </c>
      <c r="T66" s="35"/>
      <c r="U66" s="14"/>
      <c r="X66" s="14"/>
      <c r="AA66" s="14"/>
      <c r="AD66" s="42"/>
      <c r="AG66" s="14"/>
      <c r="AJ66" s="14"/>
      <c r="AM66" s="14"/>
      <c r="AN66" s="42"/>
      <c r="AP66" s="14"/>
      <c r="AS66" s="42"/>
      <c r="AV66" s="14"/>
      <c r="AX66" s="42"/>
      <c r="AY66" s="14"/>
      <c r="BB66" s="14"/>
      <c r="BC66" s="42"/>
      <c r="BE66" s="14"/>
      <c r="BH66" s="42"/>
      <c r="BK66" s="14"/>
      <c r="BM66" s="42"/>
      <c r="BN66" s="14"/>
    </row>
    <row r="67" spans="1:67" outlineLevel="1">
      <c r="A67" s="43" t="s">
        <v>305</v>
      </c>
      <c r="B67" t="s">
        <v>338</v>
      </c>
      <c r="H67" s="14"/>
      <c r="N67" t="s">
        <v>269</v>
      </c>
      <c r="O67" t="s">
        <v>269</v>
      </c>
      <c r="P67" s="14" t="s">
        <v>269</v>
      </c>
      <c r="Q67" t="s">
        <v>269</v>
      </c>
      <c r="R67" s="35" t="s">
        <v>269</v>
      </c>
      <c r="S67" t="s">
        <v>269</v>
      </c>
      <c r="T67" s="38" t="s">
        <v>269</v>
      </c>
      <c r="U67" s="14" t="s">
        <v>269</v>
      </c>
      <c r="V67" t="s">
        <v>269</v>
      </c>
      <c r="W67" t="s">
        <v>269</v>
      </c>
      <c r="X67" s="14" t="s">
        <v>269</v>
      </c>
      <c r="Y67" t="s">
        <v>269</v>
      </c>
      <c r="Z67" t="s">
        <v>269</v>
      </c>
      <c r="AA67" s="14" t="s">
        <v>269</v>
      </c>
      <c r="AB67" t="s">
        <v>269</v>
      </c>
      <c r="AC67" t="s">
        <v>269</v>
      </c>
      <c r="AD67" s="42" t="s">
        <v>269</v>
      </c>
      <c r="AE67" t="s">
        <v>269</v>
      </c>
      <c r="AF67" t="s">
        <v>269</v>
      </c>
      <c r="AG67" s="14" t="s">
        <v>269</v>
      </c>
      <c r="AH67" t="s">
        <v>269</v>
      </c>
      <c r="AI67" t="s">
        <v>269</v>
      </c>
      <c r="AJ67" s="14" t="s">
        <v>269</v>
      </c>
      <c r="AK67" t="s">
        <v>269</v>
      </c>
      <c r="AL67" t="s">
        <v>269</v>
      </c>
      <c r="AM67" s="14" t="s">
        <v>269</v>
      </c>
      <c r="AN67" s="42" t="s">
        <v>269</v>
      </c>
      <c r="AO67" t="s">
        <v>269</v>
      </c>
      <c r="AP67" s="14" t="s">
        <v>269</v>
      </c>
      <c r="AQ67" t="s">
        <v>269</v>
      </c>
      <c r="AR67" t="s">
        <v>279</v>
      </c>
      <c r="AS67" s="42">
        <v>10</v>
      </c>
      <c r="AT67">
        <v>11</v>
      </c>
      <c r="AV67" s="14">
        <v>12</v>
      </c>
      <c r="AX67" s="42"/>
      <c r="AY67" s="14"/>
      <c r="BB67" s="14"/>
      <c r="BC67" s="42"/>
      <c r="BE67" s="14"/>
      <c r="BH67" s="42"/>
      <c r="BK67" s="14"/>
      <c r="BM67" s="42"/>
      <c r="BN67" s="14"/>
    </row>
    <row r="68" spans="1:67" outlineLevel="1">
      <c r="A68" s="43" t="s">
        <v>305</v>
      </c>
      <c r="B68" t="s">
        <v>339</v>
      </c>
      <c r="H68" s="14"/>
      <c r="P68" s="14">
        <v>11</v>
      </c>
      <c r="T68" s="38"/>
      <c r="U68" s="14"/>
      <c r="X68" s="14"/>
      <c r="AA68" s="14"/>
      <c r="AD68" s="42"/>
      <c r="AG68" s="14"/>
      <c r="AJ68" s="14"/>
      <c r="AM68" s="14"/>
      <c r="AN68" s="42"/>
      <c r="AP68" s="14"/>
      <c r="AS68" s="42"/>
      <c r="AV68" s="14"/>
      <c r="AX68" s="42"/>
      <c r="AY68" s="14"/>
      <c r="BB68" s="14"/>
      <c r="BC68" s="42"/>
      <c r="BE68" s="14"/>
      <c r="BH68" s="42"/>
      <c r="BK68" s="14"/>
      <c r="BM68" s="42"/>
      <c r="BN68" s="14"/>
    </row>
    <row r="69" spans="1:67" outlineLevel="1">
      <c r="A69" s="43" t="s">
        <v>305</v>
      </c>
      <c r="B69" t="s">
        <v>340</v>
      </c>
      <c r="H69" s="14">
        <v>12</v>
      </c>
      <c r="P69" s="14"/>
      <c r="Q69" s="35">
        <v>12</v>
      </c>
      <c r="T69" s="38"/>
      <c r="U69" s="14"/>
      <c r="X69" s="14"/>
      <c r="AA69" s="14"/>
      <c r="AD69" s="42"/>
      <c r="AG69" s="14"/>
      <c r="AJ69" s="14"/>
      <c r="AM69" s="14"/>
      <c r="AN69" s="42"/>
      <c r="AP69" s="14"/>
      <c r="AS69" s="42"/>
      <c r="AV69" s="14"/>
      <c r="AX69" s="42"/>
      <c r="AY69" s="14"/>
      <c r="BB69" s="14"/>
      <c r="BC69" s="42"/>
      <c r="BE69" s="14"/>
      <c r="BH69" s="42"/>
      <c r="BK69" s="14"/>
      <c r="BM69" s="42"/>
      <c r="BN69" s="14"/>
    </row>
    <row r="70" spans="1:67" outlineLevel="1">
      <c r="A70" s="43" t="s">
        <v>305</v>
      </c>
      <c r="B70" t="s">
        <v>341</v>
      </c>
      <c r="H70" s="14">
        <v>12</v>
      </c>
      <c r="P70" s="14"/>
      <c r="Q70" s="35">
        <v>12</v>
      </c>
      <c r="T70" s="38"/>
      <c r="U70" s="14"/>
      <c r="X70" s="14"/>
      <c r="AA70" s="14"/>
      <c r="AD70" s="42"/>
      <c r="AG70" s="14"/>
      <c r="AJ70" s="14"/>
      <c r="AM70" s="14"/>
      <c r="AN70" s="42"/>
      <c r="AP70" s="14"/>
      <c r="AS70" s="42"/>
      <c r="AV70" s="14"/>
      <c r="AX70" s="42"/>
      <c r="AY70" s="14"/>
      <c r="BB70" s="14"/>
      <c r="BC70" s="42"/>
      <c r="BE70" s="14"/>
      <c r="BH70" s="42"/>
      <c r="BK70" s="14"/>
      <c r="BM70" s="42"/>
      <c r="BN70" s="14"/>
    </row>
    <row r="71" spans="1:67" outlineLevel="1">
      <c r="A71" s="43" t="s">
        <v>305</v>
      </c>
      <c r="B71" t="s">
        <v>342</v>
      </c>
      <c r="E71" s="35">
        <v>12</v>
      </c>
      <c r="H71" s="14"/>
      <c r="P71" s="14"/>
      <c r="T71" s="38"/>
      <c r="U71" s="14"/>
      <c r="X71" s="14"/>
      <c r="AA71" s="14"/>
      <c r="AD71" s="42"/>
      <c r="AG71" s="14"/>
      <c r="AJ71" s="14"/>
      <c r="AM71" s="14"/>
      <c r="AN71" s="42"/>
      <c r="AP71" s="14"/>
      <c r="AS71" s="42"/>
      <c r="AV71" s="14"/>
      <c r="AX71" s="42"/>
      <c r="AY71" s="14"/>
      <c r="BB71" s="14"/>
      <c r="BC71" s="42"/>
      <c r="BE71" s="14"/>
      <c r="BH71" s="42"/>
      <c r="BK71" s="14"/>
      <c r="BM71" s="42"/>
      <c r="BN71" s="14"/>
    </row>
    <row r="72" spans="1:67" outlineLevel="1">
      <c r="A72" s="43" t="s">
        <v>305</v>
      </c>
      <c r="B72" t="s">
        <v>343</v>
      </c>
      <c r="E72" s="35">
        <v>12</v>
      </c>
      <c r="H72" s="14"/>
      <c r="P72" s="14"/>
      <c r="T72" s="38"/>
      <c r="U72" s="14"/>
      <c r="X72" s="14"/>
      <c r="AA72" s="14"/>
      <c r="AD72" s="42"/>
      <c r="AG72" s="14"/>
      <c r="AJ72" s="14"/>
      <c r="AM72" s="14"/>
      <c r="AN72" s="42"/>
      <c r="AP72" s="14"/>
      <c r="AS72" s="42"/>
      <c r="AV72" s="14"/>
      <c r="AX72" s="42"/>
      <c r="AY72" s="14"/>
      <c r="BB72" s="14"/>
      <c r="BC72" s="42"/>
      <c r="BE72" s="14"/>
      <c r="BH72" s="42"/>
      <c r="BK72" s="14"/>
      <c r="BM72" s="42"/>
      <c r="BN72" s="14"/>
    </row>
    <row r="73" spans="1:67" outlineLevel="1">
      <c r="A73" s="43" t="s">
        <v>305</v>
      </c>
      <c r="B73" t="s">
        <v>344</v>
      </c>
      <c r="E73" s="35"/>
      <c r="H73" s="14"/>
      <c r="P73" s="14">
        <v>12</v>
      </c>
      <c r="T73" s="38"/>
      <c r="U73" s="14"/>
      <c r="X73" s="14"/>
      <c r="AA73" s="14"/>
      <c r="AD73" s="42"/>
      <c r="AG73" s="14"/>
      <c r="AJ73" s="14"/>
      <c r="AM73" s="14"/>
      <c r="AN73" s="42"/>
      <c r="AP73" s="14"/>
      <c r="AS73" s="42"/>
      <c r="AV73" s="14"/>
      <c r="AX73" s="42"/>
      <c r="AY73" s="14"/>
      <c r="BB73" s="14"/>
      <c r="BC73" s="42"/>
      <c r="BE73" s="14"/>
      <c r="BH73" s="42"/>
      <c r="BK73" s="14"/>
      <c r="BM73" s="42"/>
      <c r="BN73" s="14"/>
    </row>
    <row r="74" spans="1:67" outlineLevel="1">
      <c r="A74" s="43" t="s">
        <v>305</v>
      </c>
      <c r="B74" t="s">
        <v>345</v>
      </c>
      <c r="E74" s="35"/>
      <c r="H74" s="14"/>
      <c r="P74" s="14">
        <v>12</v>
      </c>
      <c r="T74" s="38"/>
      <c r="U74" s="14"/>
      <c r="X74" s="14"/>
      <c r="AA74" s="14"/>
      <c r="AD74" s="42"/>
      <c r="AG74" s="14"/>
      <c r="AJ74" s="14"/>
      <c r="AM74" s="14"/>
      <c r="AN74" s="42"/>
      <c r="AP74" s="14"/>
      <c r="AS74" s="42"/>
      <c r="AV74" s="14"/>
      <c r="AX74" s="42"/>
      <c r="AY74" s="14"/>
      <c r="BB74" s="14"/>
      <c r="BC74" s="42"/>
      <c r="BE74" s="14"/>
      <c r="BH74" s="42"/>
      <c r="BK74" s="14"/>
      <c r="BM74" s="42"/>
      <c r="BN74" s="14"/>
    </row>
    <row r="75" spans="1:67" outlineLevel="1">
      <c r="A75" s="43" t="s">
        <v>305</v>
      </c>
      <c r="H75" s="14"/>
      <c r="P75" s="14"/>
      <c r="T75" s="38"/>
      <c r="U75" s="14"/>
      <c r="X75" s="14"/>
      <c r="AA75" s="14"/>
      <c r="AD75" s="42"/>
      <c r="AG75" s="14"/>
      <c r="AJ75" s="14"/>
      <c r="AM75" s="14"/>
      <c r="AN75" s="42"/>
      <c r="AP75" s="14"/>
      <c r="AS75" s="42"/>
      <c r="AV75" s="14"/>
      <c r="AX75" s="42"/>
      <c r="AY75" s="14"/>
      <c r="BB75" s="14"/>
      <c r="BC75" s="42"/>
      <c r="BE75" s="14"/>
      <c r="BH75" s="42"/>
      <c r="BK75" s="14"/>
      <c r="BM75" s="42"/>
      <c r="BN75" s="14"/>
    </row>
    <row r="76" spans="1:67">
      <c r="A76" s="43" t="s">
        <v>305</v>
      </c>
      <c r="C76">
        <f t="shared" ref="C76:P76" si="1">COUNTIF(C37:C75,$A$261)</f>
        <v>0</v>
      </c>
      <c r="D76">
        <f t="shared" si="1"/>
        <v>0</v>
      </c>
      <c r="E76">
        <f t="shared" si="1"/>
        <v>2</v>
      </c>
      <c r="F76">
        <f t="shared" si="1"/>
        <v>0</v>
      </c>
      <c r="G76">
        <f t="shared" si="1"/>
        <v>0</v>
      </c>
      <c r="H76">
        <f t="shared" si="1"/>
        <v>2</v>
      </c>
      <c r="I76">
        <f t="shared" si="1"/>
        <v>0</v>
      </c>
      <c r="J76">
        <f t="shared" si="1"/>
        <v>0</v>
      </c>
      <c r="K76">
        <f t="shared" si="1"/>
        <v>0</v>
      </c>
      <c r="L76">
        <f t="shared" si="1"/>
        <v>1</v>
      </c>
      <c r="M76">
        <f t="shared" si="1"/>
        <v>0</v>
      </c>
      <c r="N76">
        <f t="shared" si="1"/>
        <v>0</v>
      </c>
      <c r="O76">
        <f t="shared" si="1"/>
        <v>0</v>
      </c>
      <c r="P76">
        <f t="shared" si="1"/>
        <v>2</v>
      </c>
      <c r="R76"/>
      <c r="U76">
        <f>COUNTIF(U37:U75,$A$261)</f>
        <v>1</v>
      </c>
      <c r="X76">
        <f>COUNTIF(X37:X75,$A$261)</f>
        <v>0</v>
      </c>
      <c r="AA76">
        <f>COUNTIF(AA37:AA75,$A$261)</f>
        <v>1</v>
      </c>
      <c r="AD76">
        <f>COUNTIF(AD37:AD75,$A$261)</f>
        <v>1</v>
      </c>
      <c r="AG76">
        <f>COUNTIF(AG37:AG75,$A$261)</f>
        <v>0</v>
      </c>
      <c r="AJ76">
        <f>COUNTIF(AJ37:AJ75,$A$261)</f>
        <v>0</v>
      </c>
      <c r="AM76">
        <f>COUNTIF(AM37:AM75,$A$261)</f>
        <v>0</v>
      </c>
      <c r="AN76">
        <f>COUNTIF(AN37:AN75,$A$261)</f>
        <v>0</v>
      </c>
      <c r="AP76">
        <f>COUNTIF(AP37:AP75,$A$261)</f>
        <v>1</v>
      </c>
      <c r="AS76">
        <f>COUNTIF(AS37:AS75,$A$261)</f>
        <v>1</v>
      </c>
      <c r="AV76">
        <f>COUNTIF(AV37:AV75,$A$261)</f>
        <v>1</v>
      </c>
      <c r="AX76">
        <f>COUNTIF(AX37:AX75,$A$261)</f>
        <v>0</v>
      </c>
      <c r="AY76">
        <f>COUNTIF(AY37:AY75,$A$261)</f>
        <v>1</v>
      </c>
      <c r="BB76">
        <f>COUNTIF(BB37:BB75,$A$261)</f>
        <v>0</v>
      </c>
      <c r="BC76">
        <f>COUNTIF(BC37:BC75,$A$261)</f>
        <v>0</v>
      </c>
      <c r="BE76">
        <f>COUNTIF(BE37:BE75,$A$261)</f>
        <v>0</v>
      </c>
      <c r="BH76">
        <f>COUNTIF(BH37:BH75,$A$261)</f>
        <v>0</v>
      </c>
      <c r="BK76">
        <f>COUNTIF(BK37:BK75,$A$261)</f>
        <v>0</v>
      </c>
      <c r="BM76">
        <f>COUNTIF(BM37:BM75,$A$261)</f>
        <v>0</v>
      </c>
      <c r="BN76">
        <f>COUNTIF(BN37:BN75,$A$261)</f>
        <v>0</v>
      </c>
      <c r="BO76">
        <f>COUNTIF(BO37:BO75,$A$261)</f>
        <v>0</v>
      </c>
    </row>
    <row r="77" spans="1:67" hidden="1" outlineLevel="1">
      <c r="A77" t="s">
        <v>346</v>
      </c>
      <c r="H77" s="14"/>
      <c r="P77" s="14"/>
      <c r="T77" s="38"/>
      <c r="U77" s="14"/>
      <c r="X77" s="14"/>
      <c r="AA77" s="14"/>
      <c r="AD77" s="42"/>
      <c r="AG77" s="14"/>
      <c r="AJ77" s="14"/>
      <c r="AM77" s="14"/>
      <c r="AN77" s="42"/>
      <c r="AP77" s="14"/>
      <c r="AS77" s="42"/>
      <c r="AV77" s="14"/>
      <c r="AX77" s="42"/>
      <c r="AY77" s="14"/>
      <c r="BB77" s="14"/>
      <c r="BC77" s="42"/>
      <c r="BE77" s="14"/>
      <c r="BH77" s="42"/>
      <c r="BK77" s="14"/>
      <c r="BM77" s="42"/>
      <c r="BN77" s="14"/>
    </row>
    <row r="78" spans="1:67" hidden="1" outlineLevel="2">
      <c r="B78" t="s">
        <v>347</v>
      </c>
      <c r="H78" s="14"/>
      <c r="N78" t="s">
        <v>269</v>
      </c>
      <c r="O78" t="s">
        <v>269</v>
      </c>
      <c r="P78" s="14" t="s">
        <v>270</v>
      </c>
      <c r="Q78" t="s">
        <v>271</v>
      </c>
      <c r="R78" s="35" t="s">
        <v>272</v>
      </c>
      <c r="S78" t="s">
        <v>274</v>
      </c>
      <c r="T78" s="38"/>
      <c r="U78" s="14"/>
      <c r="X78" s="14"/>
      <c r="AA78" s="14"/>
      <c r="AD78" s="42"/>
      <c r="AG78" s="14"/>
      <c r="AJ78" s="14"/>
      <c r="AM78" s="14"/>
      <c r="AN78" s="42"/>
      <c r="AP78" s="14"/>
      <c r="AS78" s="42"/>
      <c r="AV78" s="14"/>
      <c r="AX78" s="42"/>
      <c r="AY78" s="14"/>
      <c r="BB78" s="14"/>
      <c r="BC78" s="42"/>
      <c r="BE78" s="14"/>
      <c r="BH78" s="42"/>
      <c r="BK78" s="14"/>
      <c r="BM78" s="42"/>
      <c r="BN78" s="14"/>
    </row>
    <row r="79" spans="1:67" hidden="1" outlineLevel="2">
      <c r="A79" s="43" t="s">
        <v>346</v>
      </c>
      <c r="B79" t="s">
        <v>348</v>
      </c>
      <c r="H79" s="14"/>
      <c r="N79" t="s">
        <v>269</v>
      </c>
      <c r="O79" t="s">
        <v>269</v>
      </c>
      <c r="P79" s="14" t="s">
        <v>270</v>
      </c>
      <c r="Q79" t="s">
        <v>273</v>
      </c>
      <c r="R79" s="35" t="s">
        <v>274</v>
      </c>
      <c r="T79" s="38"/>
      <c r="U79" s="14"/>
      <c r="X79" s="14"/>
      <c r="AA79" s="14"/>
      <c r="AD79" s="42"/>
      <c r="AG79" s="14"/>
      <c r="AJ79" s="14"/>
      <c r="AM79" s="14"/>
      <c r="AN79" s="42"/>
      <c r="AP79" s="14"/>
      <c r="AS79" s="42"/>
      <c r="AV79" s="14"/>
      <c r="AX79" s="42"/>
      <c r="AY79" s="14"/>
      <c r="BB79" s="14"/>
      <c r="BC79" s="42"/>
      <c r="BE79" s="14"/>
      <c r="BH79" s="42"/>
      <c r="BK79" s="14"/>
      <c r="BM79" s="42"/>
      <c r="BN79" s="14"/>
    </row>
    <row r="80" spans="1:67" hidden="1" outlineLevel="2">
      <c r="A80" s="43" t="s">
        <v>346</v>
      </c>
      <c r="B80" t="s">
        <v>349</v>
      </c>
      <c r="H80" s="14"/>
      <c r="N80" t="s">
        <v>269</v>
      </c>
      <c r="O80" t="s">
        <v>269</v>
      </c>
      <c r="P80" s="14" t="s">
        <v>269</v>
      </c>
      <c r="Q80" t="s">
        <v>269</v>
      </c>
      <c r="R80" s="35" t="s">
        <v>269</v>
      </c>
      <c r="S80" t="s">
        <v>269</v>
      </c>
      <c r="T80" s="38" t="s">
        <v>269</v>
      </c>
      <c r="U80" s="14" t="s">
        <v>269</v>
      </c>
      <c r="V80" t="s">
        <v>269</v>
      </c>
      <c r="W80" t="s">
        <v>269</v>
      </c>
      <c r="X80" s="14" t="s">
        <v>269</v>
      </c>
      <c r="Y80" t="s">
        <v>269</v>
      </c>
      <c r="Z80" t="s">
        <v>269</v>
      </c>
      <c r="AA80" s="14" t="s">
        <v>269</v>
      </c>
      <c r="AB80" t="s">
        <v>269</v>
      </c>
      <c r="AC80" t="s">
        <v>269</v>
      </c>
      <c r="AD80" s="42" t="s">
        <v>269</v>
      </c>
      <c r="AE80" t="s">
        <v>269</v>
      </c>
      <c r="AF80" t="s">
        <v>269</v>
      </c>
      <c r="AG80" s="14" t="s">
        <v>269</v>
      </c>
      <c r="AH80" t="s">
        <v>269</v>
      </c>
      <c r="AI80" t="s">
        <v>269</v>
      </c>
      <c r="AJ80" s="14" t="s">
        <v>269</v>
      </c>
      <c r="AK80" t="s">
        <v>269</v>
      </c>
      <c r="AL80" t="s">
        <v>270</v>
      </c>
      <c r="AM80" s="14" t="s">
        <v>271</v>
      </c>
      <c r="AN80" s="42" t="s">
        <v>272</v>
      </c>
      <c r="AO80" t="s">
        <v>273</v>
      </c>
      <c r="AP80" s="14" t="s">
        <v>274</v>
      </c>
      <c r="AS80" s="42"/>
      <c r="AV80" s="14"/>
      <c r="AX80" s="42"/>
      <c r="AY80" s="14"/>
      <c r="BB80" s="14"/>
      <c r="BC80" s="42"/>
      <c r="BE80" s="14"/>
      <c r="BH80" s="42"/>
      <c r="BK80" s="14"/>
      <c r="BM80" s="42"/>
      <c r="BN80" s="14"/>
    </row>
    <row r="81" spans="1:66" hidden="1" outlineLevel="2">
      <c r="A81" s="43" t="s">
        <v>346</v>
      </c>
      <c r="B81" t="s">
        <v>350</v>
      </c>
      <c r="H81" s="14"/>
      <c r="N81" t="s">
        <v>269</v>
      </c>
      <c r="O81" t="s">
        <v>269</v>
      </c>
      <c r="P81" s="14" t="s">
        <v>269</v>
      </c>
      <c r="Q81" t="s">
        <v>269</v>
      </c>
      <c r="R81" s="35" t="s">
        <v>269</v>
      </c>
      <c r="S81" t="s">
        <v>269</v>
      </c>
      <c r="T81" s="38" t="s">
        <v>269</v>
      </c>
      <c r="U81" s="14" t="s">
        <v>269</v>
      </c>
      <c r="V81" t="s">
        <v>269</v>
      </c>
      <c r="W81" t="s">
        <v>269</v>
      </c>
      <c r="X81" s="14" t="s">
        <v>269</v>
      </c>
      <c r="Y81" t="s">
        <v>269</v>
      </c>
      <c r="Z81" t="s">
        <v>269</v>
      </c>
      <c r="AA81" s="14" t="s">
        <v>269</v>
      </c>
      <c r="AB81" t="s">
        <v>269</v>
      </c>
      <c r="AC81" t="s">
        <v>269</v>
      </c>
      <c r="AD81" s="42" t="s">
        <v>269</v>
      </c>
      <c r="AE81" t="s">
        <v>269</v>
      </c>
      <c r="AF81" t="s">
        <v>269</v>
      </c>
      <c r="AG81" s="14" t="s">
        <v>269</v>
      </c>
      <c r="AH81" t="s">
        <v>269</v>
      </c>
      <c r="AI81" t="s">
        <v>269</v>
      </c>
      <c r="AJ81" s="14" t="s">
        <v>269</v>
      </c>
      <c r="AK81" t="s">
        <v>269</v>
      </c>
      <c r="AL81" t="s">
        <v>269</v>
      </c>
      <c r="AM81" s="14" t="s">
        <v>269</v>
      </c>
      <c r="AN81" s="42" t="s">
        <v>269</v>
      </c>
      <c r="AO81" t="s">
        <v>270</v>
      </c>
      <c r="AP81" s="14" t="s">
        <v>271</v>
      </c>
      <c r="AQ81" t="s">
        <v>272</v>
      </c>
      <c r="AR81" t="s">
        <v>273</v>
      </c>
      <c r="AS81" s="42" t="s">
        <v>274</v>
      </c>
      <c r="AT81" t="s">
        <v>275</v>
      </c>
      <c r="AV81" s="14"/>
      <c r="AX81" s="42"/>
      <c r="AY81" s="14"/>
      <c r="BB81" s="14"/>
      <c r="BC81" s="42"/>
      <c r="BE81" s="14"/>
      <c r="BH81" s="42"/>
      <c r="BK81" s="14"/>
      <c r="BM81" s="42"/>
      <c r="BN81" s="14"/>
    </row>
    <row r="82" spans="1:66" hidden="1" outlineLevel="2">
      <c r="A82" s="43" t="s">
        <v>346</v>
      </c>
      <c r="B82" t="s">
        <v>351</v>
      </c>
      <c r="H82" s="14"/>
      <c r="N82" t="s">
        <v>269</v>
      </c>
      <c r="O82" t="s">
        <v>269</v>
      </c>
      <c r="P82" s="14" t="s">
        <v>269</v>
      </c>
      <c r="Q82" t="s">
        <v>269</v>
      </c>
      <c r="R82" s="35" t="s">
        <v>269</v>
      </c>
      <c r="S82" t="s">
        <v>269</v>
      </c>
      <c r="T82" s="38" t="s">
        <v>269</v>
      </c>
      <c r="U82" s="14" t="s">
        <v>269</v>
      </c>
      <c r="V82" t="s">
        <v>269</v>
      </c>
      <c r="W82" t="s">
        <v>269</v>
      </c>
      <c r="X82" s="14" t="s">
        <v>269</v>
      </c>
      <c r="Y82" t="s">
        <v>270</v>
      </c>
      <c r="Z82" t="s">
        <v>271</v>
      </c>
      <c r="AA82" s="14"/>
      <c r="AD82" s="42"/>
      <c r="AG82" s="14"/>
      <c r="AJ82" s="14"/>
      <c r="AM82" s="14"/>
      <c r="AN82" s="42"/>
      <c r="AP82" s="14"/>
      <c r="AS82" s="42"/>
      <c r="AV82" s="14"/>
      <c r="AX82" s="42"/>
      <c r="AY82" s="14"/>
      <c r="BB82" s="14"/>
      <c r="BC82" s="42"/>
      <c r="BE82" s="14"/>
      <c r="BH82" s="42"/>
      <c r="BK82" s="14"/>
      <c r="BM82" s="42"/>
      <c r="BN82" s="14"/>
    </row>
    <row r="83" spans="1:66" hidden="1" outlineLevel="2">
      <c r="A83" s="43" t="s">
        <v>346</v>
      </c>
      <c r="B83" t="s">
        <v>352</v>
      </c>
      <c r="H83" s="14"/>
      <c r="N83" t="s">
        <v>269</v>
      </c>
      <c r="O83" t="s">
        <v>269</v>
      </c>
      <c r="P83" s="14" t="s">
        <v>269</v>
      </c>
      <c r="Q83" t="s">
        <v>271</v>
      </c>
      <c r="R83" s="35" t="s">
        <v>272</v>
      </c>
      <c r="T83" s="38"/>
      <c r="U83" s="14"/>
      <c r="X83" s="14"/>
      <c r="AA83" s="14"/>
      <c r="AD83" s="42"/>
      <c r="AG83" s="14"/>
      <c r="AJ83" s="14"/>
      <c r="AM83" s="14"/>
      <c r="AN83" s="42"/>
      <c r="AP83" s="14"/>
      <c r="AS83" s="42"/>
      <c r="AV83" s="14"/>
      <c r="AX83" s="42"/>
      <c r="AY83" s="14"/>
      <c r="BB83" s="14"/>
      <c r="BC83" s="42"/>
      <c r="BE83" s="14"/>
      <c r="BH83" s="42"/>
      <c r="BK83" s="14"/>
      <c r="BM83" s="42"/>
      <c r="BN83" s="14"/>
    </row>
    <row r="84" spans="1:66" hidden="1" outlineLevel="2">
      <c r="A84" s="43" t="s">
        <v>346</v>
      </c>
      <c r="B84" t="s">
        <v>353</v>
      </c>
      <c r="H84" s="14"/>
      <c r="N84" t="s">
        <v>269</v>
      </c>
      <c r="O84" t="s">
        <v>269</v>
      </c>
      <c r="P84" s="14" t="s">
        <v>273</v>
      </c>
      <c r="Q84" t="s">
        <v>274</v>
      </c>
      <c r="R84" s="35" t="s">
        <v>275</v>
      </c>
      <c r="T84" s="38"/>
      <c r="U84" s="14"/>
      <c r="X84" s="14"/>
      <c r="AA84" s="14"/>
      <c r="AD84" s="42"/>
      <c r="AG84" s="14"/>
      <c r="AJ84" s="14"/>
      <c r="AM84" s="14"/>
      <c r="AN84" s="42"/>
      <c r="AP84" s="14"/>
      <c r="AS84" s="42"/>
      <c r="AV84" s="14"/>
      <c r="AX84" s="42"/>
      <c r="AY84" s="14"/>
      <c r="BB84" s="14"/>
      <c r="BC84" s="42"/>
      <c r="BE84" s="14"/>
      <c r="BH84" s="42"/>
      <c r="BK84" s="14"/>
      <c r="BM84" s="42"/>
      <c r="BN84" s="14"/>
    </row>
    <row r="85" spans="1:66" hidden="1" outlineLevel="2">
      <c r="A85" s="43" t="s">
        <v>346</v>
      </c>
      <c r="B85" t="s">
        <v>354</v>
      </c>
      <c r="H85" s="14"/>
      <c r="N85" t="s">
        <v>269</v>
      </c>
      <c r="O85" t="s">
        <v>269</v>
      </c>
      <c r="P85" s="14" t="s">
        <v>269</v>
      </c>
      <c r="Q85" t="s">
        <v>269</v>
      </c>
      <c r="R85" s="35" t="s">
        <v>269</v>
      </c>
      <c r="S85" t="s">
        <v>269</v>
      </c>
      <c r="T85" s="38" t="s">
        <v>269</v>
      </c>
      <c r="U85" s="14" t="s">
        <v>269</v>
      </c>
      <c r="V85" t="s">
        <v>273</v>
      </c>
      <c r="X85" s="14"/>
      <c r="AA85" s="14"/>
      <c r="AD85" s="42"/>
      <c r="AG85" s="14"/>
      <c r="AJ85" s="14"/>
      <c r="AM85" s="14"/>
      <c r="AN85" s="42"/>
      <c r="AP85" s="14"/>
      <c r="AS85" s="42"/>
      <c r="AV85" s="14"/>
      <c r="AX85" s="42"/>
      <c r="AY85" s="14"/>
      <c r="BB85" s="14"/>
      <c r="BC85" s="42"/>
      <c r="BE85" s="14"/>
      <c r="BH85" s="42"/>
      <c r="BK85" s="14"/>
      <c r="BM85" s="42"/>
      <c r="BN85" s="14"/>
    </row>
    <row r="86" spans="1:66" hidden="1" outlineLevel="2">
      <c r="A86" s="43" t="s">
        <v>346</v>
      </c>
      <c r="B86" t="s">
        <v>355</v>
      </c>
      <c r="H86" s="14"/>
      <c r="N86" t="s">
        <v>356</v>
      </c>
      <c r="O86" t="s">
        <v>244</v>
      </c>
      <c r="P86" s="14" t="s">
        <v>274</v>
      </c>
      <c r="T86" s="38"/>
      <c r="U86" s="14"/>
      <c r="X86" s="14"/>
      <c r="AA86" s="14"/>
      <c r="AD86" s="42"/>
      <c r="AG86" s="14"/>
      <c r="AJ86" s="14"/>
      <c r="AM86" s="14"/>
      <c r="AN86" s="42"/>
      <c r="AP86" s="14"/>
      <c r="AS86" s="42"/>
      <c r="AV86" s="14"/>
      <c r="AX86" s="42"/>
      <c r="AY86" s="14"/>
      <c r="BB86" s="14"/>
      <c r="BC86" s="42"/>
      <c r="BE86" s="14"/>
      <c r="BH86" s="42"/>
      <c r="BK86" s="14"/>
      <c r="BM86" s="42"/>
      <c r="BN86" s="14"/>
    </row>
    <row r="87" spans="1:66" hidden="1" outlineLevel="2">
      <c r="A87" s="43" t="s">
        <v>346</v>
      </c>
      <c r="H87" s="14"/>
      <c r="P87" s="14"/>
      <c r="T87" s="38"/>
      <c r="U87" s="14"/>
      <c r="X87" s="14"/>
      <c r="AA87" s="14"/>
      <c r="AD87" s="42"/>
      <c r="AG87" s="14"/>
      <c r="AJ87" s="14"/>
      <c r="AM87" s="14"/>
      <c r="AN87" s="42"/>
      <c r="AP87" s="14"/>
      <c r="AS87" s="42"/>
      <c r="AV87" s="14"/>
      <c r="AX87" s="42"/>
      <c r="AY87" s="14"/>
      <c r="BB87" s="14"/>
      <c r="BC87" s="42"/>
      <c r="BE87" s="14"/>
      <c r="BH87" s="42"/>
      <c r="BK87" s="14"/>
      <c r="BM87" s="42"/>
      <c r="BN87" s="14"/>
    </row>
    <row r="88" spans="1:66" hidden="1" outlineLevel="2">
      <c r="A88" s="43" t="s">
        <v>346</v>
      </c>
      <c r="H88" s="14"/>
      <c r="P88" s="14"/>
      <c r="T88" s="38"/>
      <c r="U88" s="14"/>
      <c r="X88" s="14"/>
      <c r="AA88" s="14"/>
      <c r="AD88" s="42"/>
      <c r="AG88" s="14"/>
      <c r="AJ88" s="14"/>
      <c r="AM88" s="14"/>
      <c r="AN88" s="42"/>
      <c r="AP88" s="14"/>
      <c r="AS88" s="42"/>
      <c r="AV88" s="14"/>
      <c r="AX88" s="42"/>
      <c r="AY88" s="14"/>
      <c r="BB88" s="14"/>
      <c r="BC88" s="42"/>
      <c r="BE88" s="14"/>
      <c r="BH88" s="42"/>
      <c r="BK88" s="14"/>
      <c r="BM88" s="42"/>
      <c r="BN88" s="14"/>
    </row>
    <row r="89" spans="1:66" hidden="1" outlineLevel="2">
      <c r="A89" s="43" t="s">
        <v>346</v>
      </c>
      <c r="H89" s="14"/>
      <c r="P89" s="14"/>
      <c r="T89" s="38"/>
      <c r="U89" s="14"/>
      <c r="X89" s="14"/>
      <c r="AA89" s="14"/>
      <c r="AD89" s="42"/>
      <c r="AG89" s="14"/>
      <c r="AJ89" s="14"/>
      <c r="AM89" s="14"/>
      <c r="AN89" s="42"/>
      <c r="AP89" s="14"/>
      <c r="AS89" s="42"/>
      <c r="AV89" s="14"/>
      <c r="AX89" s="42"/>
      <c r="AY89" s="14"/>
      <c r="BB89" s="14"/>
      <c r="BC89" s="42"/>
      <c r="BE89" s="14"/>
      <c r="BH89" s="42"/>
      <c r="BK89" s="14"/>
      <c r="BM89" s="42"/>
      <c r="BN89" s="14"/>
    </row>
    <row r="90" spans="1:66" hidden="1" outlineLevel="2">
      <c r="A90" s="43" t="s">
        <v>346</v>
      </c>
      <c r="H90" s="14"/>
      <c r="P90" s="14"/>
      <c r="T90" s="38"/>
      <c r="U90" s="14"/>
      <c r="X90" s="14"/>
      <c r="AA90" s="14"/>
      <c r="AD90" s="42"/>
      <c r="AG90" s="14"/>
      <c r="AJ90" s="14"/>
      <c r="AM90" s="14"/>
      <c r="AN90" s="42"/>
      <c r="AP90" s="14"/>
      <c r="AS90" s="42"/>
      <c r="AV90" s="14"/>
      <c r="AX90" s="42"/>
      <c r="AY90" s="14"/>
      <c r="BB90" s="14"/>
      <c r="BC90" s="42"/>
      <c r="BE90" s="14"/>
      <c r="BH90" s="42"/>
      <c r="BK90" s="14"/>
      <c r="BM90" s="42"/>
      <c r="BN90" s="14"/>
    </row>
    <row r="91" spans="1:66" collapsed="1">
      <c r="A91" t="s">
        <v>357</v>
      </c>
      <c r="H91" s="14"/>
      <c r="P91" s="14"/>
      <c r="T91" s="38"/>
      <c r="U91" s="14"/>
      <c r="X91" s="14"/>
      <c r="AA91" s="14"/>
      <c r="AD91" s="42"/>
      <c r="AG91" s="14"/>
      <c r="AJ91" s="14"/>
      <c r="AM91" s="14"/>
      <c r="AN91" s="42"/>
      <c r="AP91" s="14"/>
      <c r="AS91" s="42"/>
      <c r="AV91" s="14"/>
      <c r="AX91" s="42"/>
      <c r="AY91" s="14"/>
      <c r="BB91" s="14"/>
      <c r="BC91" s="42"/>
      <c r="BE91" s="14"/>
      <c r="BH91" s="42"/>
      <c r="BK91" s="14"/>
      <c r="BM91" s="42"/>
      <c r="BN91" s="14"/>
    </row>
    <row r="92" spans="1:66" outlineLevel="1">
      <c r="B92" t="s">
        <v>358</v>
      </c>
      <c r="H92" s="14"/>
      <c r="N92" t="s">
        <v>269</v>
      </c>
      <c r="O92" t="s">
        <v>269</v>
      </c>
      <c r="P92" s="14" t="s">
        <v>269</v>
      </c>
      <c r="Q92" t="s">
        <v>269</v>
      </c>
      <c r="R92" s="35" t="s">
        <v>269</v>
      </c>
      <c r="S92" t="s">
        <v>269</v>
      </c>
      <c r="T92" s="38" t="s">
        <v>269</v>
      </c>
      <c r="U92" s="14" t="s">
        <v>269</v>
      </c>
      <c r="V92" t="s">
        <v>269</v>
      </c>
      <c r="W92" t="s">
        <v>269</v>
      </c>
      <c r="X92" s="14" t="s">
        <v>269</v>
      </c>
      <c r="Y92" t="s">
        <v>269</v>
      </c>
      <c r="Z92" t="s">
        <v>269</v>
      </c>
      <c r="AA92" s="14" t="s">
        <v>269</v>
      </c>
      <c r="AB92" t="s">
        <v>269</v>
      </c>
      <c r="AC92" t="s">
        <v>269</v>
      </c>
      <c r="AD92" s="42" t="s">
        <v>269</v>
      </c>
      <c r="AE92" t="s">
        <v>269</v>
      </c>
      <c r="AF92" t="s">
        <v>269</v>
      </c>
      <c r="AG92" s="14" t="s">
        <v>269</v>
      </c>
      <c r="AH92" t="s">
        <v>269</v>
      </c>
      <c r="AI92" t="s">
        <v>269</v>
      </c>
      <c r="AJ92" s="14" t="s">
        <v>269</v>
      </c>
      <c r="AK92" t="s">
        <v>269</v>
      </c>
      <c r="AL92" t="s">
        <v>269</v>
      </c>
      <c r="AM92" s="14" t="s">
        <v>269</v>
      </c>
      <c r="AN92" s="42" t="s">
        <v>269</v>
      </c>
      <c r="AO92" t="s">
        <v>271</v>
      </c>
      <c r="AP92" s="14" t="s">
        <v>272</v>
      </c>
      <c r="AQ92" t="s">
        <v>273</v>
      </c>
      <c r="AR92" t="s">
        <v>274</v>
      </c>
      <c r="AS92" s="42" t="s">
        <v>275</v>
      </c>
      <c r="AT92" t="s">
        <v>276</v>
      </c>
      <c r="AU92" t="s">
        <v>277</v>
      </c>
      <c r="AV92" s="14" t="s">
        <v>278</v>
      </c>
      <c r="AW92" t="s">
        <v>279</v>
      </c>
      <c r="AX92" s="42">
        <v>10</v>
      </c>
      <c r="AY92" s="14">
        <v>11</v>
      </c>
      <c r="AZ92">
        <v>12</v>
      </c>
      <c r="BB92" s="14"/>
      <c r="BC92" s="42"/>
      <c r="BE92" s="14"/>
      <c r="BH92" s="42"/>
      <c r="BK92" s="14"/>
      <c r="BM92" s="42"/>
      <c r="BN92" s="14"/>
    </row>
    <row r="93" spans="1:66" outlineLevel="1">
      <c r="A93" s="43" t="s">
        <v>357</v>
      </c>
      <c r="B93" t="s">
        <v>359</v>
      </c>
      <c r="H93" s="14"/>
      <c r="N93" t="s">
        <v>269</v>
      </c>
      <c r="O93" t="s">
        <v>269</v>
      </c>
      <c r="P93" s="14" t="s">
        <v>269</v>
      </c>
      <c r="Q93" t="s">
        <v>269</v>
      </c>
      <c r="R93" s="35" t="s">
        <v>269</v>
      </c>
      <c r="S93" t="s">
        <v>269</v>
      </c>
      <c r="T93" s="38" t="s">
        <v>269</v>
      </c>
      <c r="U93" s="14" t="s">
        <v>269</v>
      </c>
      <c r="V93" t="s">
        <v>269</v>
      </c>
      <c r="W93" t="s">
        <v>269</v>
      </c>
      <c r="X93" s="14" t="s">
        <v>269</v>
      </c>
      <c r="Y93" t="s">
        <v>269</v>
      </c>
      <c r="Z93" t="s">
        <v>269</v>
      </c>
      <c r="AA93" s="14" t="s">
        <v>269</v>
      </c>
      <c r="AB93" t="s">
        <v>269</v>
      </c>
      <c r="AC93" t="s">
        <v>269</v>
      </c>
      <c r="AD93" s="42" t="s">
        <v>269</v>
      </c>
      <c r="AE93" t="s">
        <v>269</v>
      </c>
      <c r="AF93" t="s">
        <v>269</v>
      </c>
      <c r="AG93" s="14" t="s">
        <v>269</v>
      </c>
      <c r="AH93" t="s">
        <v>269</v>
      </c>
      <c r="AI93" t="s">
        <v>269</v>
      </c>
      <c r="AJ93" s="14" t="s">
        <v>269</v>
      </c>
      <c r="AK93" t="s">
        <v>270</v>
      </c>
      <c r="AL93" t="s">
        <v>271</v>
      </c>
      <c r="AM93" s="14" t="s">
        <v>272</v>
      </c>
      <c r="AN93" s="42" t="s">
        <v>273</v>
      </c>
      <c r="AO93" t="s">
        <v>274</v>
      </c>
      <c r="AP93" s="14" t="s">
        <v>275</v>
      </c>
      <c r="AQ93" t="s">
        <v>276</v>
      </c>
      <c r="AR93" t="s">
        <v>277</v>
      </c>
      <c r="AS93" s="42" t="s">
        <v>278</v>
      </c>
      <c r="AT93" t="s">
        <v>279</v>
      </c>
      <c r="AU93">
        <v>10</v>
      </c>
      <c r="AV93" s="14">
        <v>11</v>
      </c>
      <c r="AX93" s="42"/>
      <c r="AY93" s="14"/>
      <c r="BB93" s="14"/>
      <c r="BC93" s="42"/>
      <c r="BE93" s="14"/>
      <c r="BH93" s="42"/>
      <c r="BK93" s="14"/>
      <c r="BM93" s="42"/>
      <c r="BN93" s="14"/>
    </row>
    <row r="94" spans="1:66" outlineLevel="1">
      <c r="A94" s="43" t="s">
        <v>357</v>
      </c>
      <c r="B94" t="s">
        <v>360</v>
      </c>
      <c r="H94" s="14"/>
      <c r="N94" t="s">
        <v>269</v>
      </c>
      <c r="O94" t="s">
        <v>269</v>
      </c>
      <c r="P94" s="14" t="s">
        <v>269</v>
      </c>
      <c r="Q94" t="s">
        <v>269</v>
      </c>
      <c r="R94" s="35" t="s">
        <v>269</v>
      </c>
      <c r="S94" t="s">
        <v>269</v>
      </c>
      <c r="T94" t="s">
        <v>269</v>
      </c>
      <c r="U94" s="14" t="s">
        <v>269</v>
      </c>
      <c r="V94" t="s">
        <v>269</v>
      </c>
      <c r="W94" t="s">
        <v>269</v>
      </c>
      <c r="X94" s="14" t="s">
        <v>269</v>
      </c>
      <c r="Y94" t="s">
        <v>269</v>
      </c>
      <c r="Z94" t="s">
        <v>269</v>
      </c>
      <c r="AA94" s="14" t="s">
        <v>269</v>
      </c>
      <c r="AB94" t="s">
        <v>269</v>
      </c>
      <c r="AC94" t="s">
        <v>269</v>
      </c>
      <c r="AD94" s="42" t="s">
        <v>269</v>
      </c>
      <c r="AE94" t="s">
        <v>269</v>
      </c>
      <c r="AF94" t="s">
        <v>269</v>
      </c>
      <c r="AG94" s="14" t="s">
        <v>269</v>
      </c>
      <c r="AH94" t="s">
        <v>269</v>
      </c>
      <c r="AI94" t="s">
        <v>269</v>
      </c>
      <c r="AJ94" s="14" t="s">
        <v>271</v>
      </c>
      <c r="AK94" t="s">
        <v>274</v>
      </c>
      <c r="AL94" t="s">
        <v>275</v>
      </c>
      <c r="AM94" s="14" t="s">
        <v>276</v>
      </c>
      <c r="AN94" s="42" t="s">
        <v>277</v>
      </c>
      <c r="AP94" s="14"/>
      <c r="AS94" s="42"/>
      <c r="AV94" s="14"/>
      <c r="AX94" s="42"/>
      <c r="AY94" s="14"/>
      <c r="BB94" s="14"/>
      <c r="BC94" s="42"/>
      <c r="BE94" s="14"/>
      <c r="BH94" s="42"/>
      <c r="BK94" s="14"/>
      <c r="BM94" s="42"/>
      <c r="BN94" s="14"/>
    </row>
    <row r="95" spans="1:66" outlineLevel="1">
      <c r="A95" s="43" t="s">
        <v>357</v>
      </c>
      <c r="B95" t="s">
        <v>361</v>
      </c>
      <c r="H95" s="14"/>
      <c r="N95" t="s">
        <v>269</v>
      </c>
      <c r="O95" t="s">
        <v>269</v>
      </c>
      <c r="P95" s="14" t="s">
        <v>269</v>
      </c>
      <c r="Q95" t="s">
        <v>269</v>
      </c>
      <c r="R95" s="35" t="s">
        <v>269</v>
      </c>
      <c r="S95" t="s">
        <v>269</v>
      </c>
      <c r="T95" s="38" t="s">
        <v>269</v>
      </c>
      <c r="U95" s="14" t="s">
        <v>269</v>
      </c>
      <c r="V95" t="s">
        <v>269</v>
      </c>
      <c r="W95" t="s">
        <v>269</v>
      </c>
      <c r="X95" s="14" t="s">
        <v>269</v>
      </c>
      <c r="Y95" t="s">
        <v>269</v>
      </c>
      <c r="Z95" t="s">
        <v>269</v>
      </c>
      <c r="AA95" s="14" t="s">
        <v>269</v>
      </c>
      <c r="AB95" t="s">
        <v>269</v>
      </c>
      <c r="AC95" t="s">
        <v>269</v>
      </c>
      <c r="AD95" s="42" t="s">
        <v>269</v>
      </c>
      <c r="AE95" t="s">
        <v>269</v>
      </c>
      <c r="AF95" t="s">
        <v>269</v>
      </c>
      <c r="AG95" s="14" t="s">
        <v>269</v>
      </c>
      <c r="AH95" t="s">
        <v>270</v>
      </c>
      <c r="AI95" t="s">
        <v>271</v>
      </c>
      <c r="AJ95" s="14" t="s">
        <v>272</v>
      </c>
      <c r="AK95" t="s">
        <v>273</v>
      </c>
      <c r="AL95" t="s">
        <v>274</v>
      </c>
      <c r="AM95" s="14" t="s">
        <v>275</v>
      </c>
      <c r="AN95" s="42" t="s">
        <v>276</v>
      </c>
      <c r="AO95" t="s">
        <v>277</v>
      </c>
      <c r="AP95" s="14" t="s">
        <v>278</v>
      </c>
      <c r="AQ95" t="s">
        <v>279</v>
      </c>
      <c r="AR95">
        <v>10</v>
      </c>
      <c r="AS95" s="42">
        <v>11</v>
      </c>
      <c r="AT95">
        <v>12</v>
      </c>
      <c r="AV95" s="14"/>
      <c r="AX95" s="42"/>
      <c r="AY95" s="14"/>
      <c r="BB95" s="14"/>
      <c r="BC95" s="42"/>
      <c r="BE95" s="14"/>
      <c r="BH95" s="42"/>
      <c r="BK95" s="14"/>
      <c r="BM95" s="42"/>
      <c r="BN95" s="14"/>
    </row>
    <row r="96" spans="1:66" outlineLevel="1">
      <c r="A96" s="43" t="s">
        <v>357</v>
      </c>
      <c r="B96" t="s">
        <v>362</v>
      </c>
      <c r="H96" s="14"/>
      <c r="N96" t="s">
        <v>269</v>
      </c>
      <c r="O96" t="s">
        <v>269</v>
      </c>
      <c r="P96" s="14" t="s">
        <v>269</v>
      </c>
      <c r="Q96" t="s">
        <v>269</v>
      </c>
      <c r="R96" s="35" t="s">
        <v>269</v>
      </c>
      <c r="S96" t="s">
        <v>269</v>
      </c>
      <c r="T96" s="38" t="s">
        <v>269</v>
      </c>
      <c r="U96" s="14" t="s">
        <v>269</v>
      </c>
      <c r="V96" t="s">
        <v>269</v>
      </c>
      <c r="W96" t="s">
        <v>269</v>
      </c>
      <c r="X96" s="14" t="s">
        <v>269</v>
      </c>
      <c r="Y96" t="s">
        <v>269</v>
      </c>
      <c r="Z96" t="s">
        <v>269</v>
      </c>
      <c r="AA96" s="14" t="s">
        <v>269</v>
      </c>
      <c r="AB96" t="s">
        <v>269</v>
      </c>
      <c r="AC96" t="s">
        <v>269</v>
      </c>
      <c r="AD96" s="42" t="s">
        <v>269</v>
      </c>
      <c r="AE96" t="s">
        <v>269</v>
      </c>
      <c r="AF96" t="s">
        <v>269</v>
      </c>
      <c r="AG96" s="14" t="s">
        <v>270</v>
      </c>
      <c r="AH96" t="s">
        <v>271</v>
      </c>
      <c r="AI96" t="s">
        <v>272</v>
      </c>
      <c r="AJ96" s="14" t="s">
        <v>273</v>
      </c>
      <c r="AK96" t="s">
        <v>274</v>
      </c>
      <c r="AL96" t="s">
        <v>275</v>
      </c>
      <c r="AM96" s="14" t="s">
        <v>276</v>
      </c>
      <c r="AN96" s="42" t="s">
        <v>277</v>
      </c>
      <c r="AO96" t="s">
        <v>278</v>
      </c>
      <c r="AP96" s="14"/>
      <c r="AS96" s="42"/>
      <c r="AV96" s="14"/>
      <c r="AX96" s="42"/>
      <c r="AY96" s="14"/>
      <c r="BB96" s="14"/>
      <c r="BC96" s="42"/>
      <c r="BE96" s="14"/>
      <c r="BH96" s="42"/>
      <c r="BK96" s="14"/>
      <c r="BM96" s="42"/>
      <c r="BN96" s="14"/>
    </row>
    <row r="97" spans="1:66" outlineLevel="1">
      <c r="A97" s="43" t="s">
        <v>357</v>
      </c>
      <c r="B97" t="s">
        <v>363</v>
      </c>
      <c r="H97" s="14"/>
      <c r="N97" t="s">
        <v>269</v>
      </c>
      <c r="O97" t="s">
        <v>269</v>
      </c>
      <c r="P97" s="14" t="s">
        <v>269</v>
      </c>
      <c r="Q97" t="s">
        <v>269</v>
      </c>
      <c r="R97" s="35" t="s">
        <v>269</v>
      </c>
      <c r="S97" t="s">
        <v>269</v>
      </c>
      <c r="T97" s="38" t="s">
        <v>269</v>
      </c>
      <c r="U97" s="14" t="s">
        <v>269</v>
      </c>
      <c r="V97" t="s">
        <v>269</v>
      </c>
      <c r="W97" t="s">
        <v>269</v>
      </c>
      <c r="X97" s="14" t="s">
        <v>269</v>
      </c>
      <c r="Y97" t="s">
        <v>269</v>
      </c>
      <c r="Z97" t="s">
        <v>269</v>
      </c>
      <c r="AA97" s="14" t="s">
        <v>269</v>
      </c>
      <c r="AB97" t="s">
        <v>269</v>
      </c>
      <c r="AC97" t="s">
        <v>269</v>
      </c>
      <c r="AD97" s="42" t="s">
        <v>269</v>
      </c>
      <c r="AE97" t="s">
        <v>269</v>
      </c>
      <c r="AF97" t="s">
        <v>269</v>
      </c>
      <c r="AG97" s="14" t="s">
        <v>270</v>
      </c>
      <c r="AH97" t="s">
        <v>271</v>
      </c>
      <c r="AI97" t="s">
        <v>272</v>
      </c>
      <c r="AJ97" s="14" t="s">
        <v>273</v>
      </c>
      <c r="AK97" t="s">
        <v>274</v>
      </c>
      <c r="AL97" t="s">
        <v>275</v>
      </c>
      <c r="AM97" s="14" t="s">
        <v>276</v>
      </c>
      <c r="AN97" s="42" t="s">
        <v>277</v>
      </c>
      <c r="AO97" t="s">
        <v>278</v>
      </c>
      <c r="AP97" s="14" t="s">
        <v>279</v>
      </c>
      <c r="AQ97">
        <v>10</v>
      </c>
      <c r="AR97">
        <v>11</v>
      </c>
      <c r="AS97" s="42">
        <v>12</v>
      </c>
      <c r="AV97" s="14"/>
      <c r="AX97" s="42"/>
      <c r="AY97" s="14"/>
      <c r="BB97" s="14"/>
      <c r="BC97" s="42"/>
      <c r="BE97" s="14"/>
      <c r="BH97" s="42"/>
      <c r="BK97" s="14"/>
      <c r="BM97" s="42"/>
      <c r="BN97" s="14"/>
    </row>
    <row r="98" spans="1:66" outlineLevel="1">
      <c r="A98" s="43" t="s">
        <v>357</v>
      </c>
      <c r="B98" t="s">
        <v>364</v>
      </c>
      <c r="H98" s="14"/>
      <c r="N98" t="s">
        <v>269</v>
      </c>
      <c r="O98" t="s">
        <v>269</v>
      </c>
      <c r="P98" s="14" t="s">
        <v>269</v>
      </c>
      <c r="Q98" t="s">
        <v>269</v>
      </c>
      <c r="R98" s="35" t="s">
        <v>269</v>
      </c>
      <c r="S98" t="s">
        <v>269</v>
      </c>
      <c r="T98" s="38" t="s">
        <v>269</v>
      </c>
      <c r="U98" s="14" t="s">
        <v>269</v>
      </c>
      <c r="V98" t="s">
        <v>269</v>
      </c>
      <c r="W98" t="s">
        <v>269</v>
      </c>
      <c r="X98" s="14" t="s">
        <v>269</v>
      </c>
      <c r="Y98" t="s">
        <v>269</v>
      </c>
      <c r="Z98" t="s">
        <v>269</v>
      </c>
      <c r="AA98" s="14" t="s">
        <v>269</v>
      </c>
      <c r="AB98" t="s">
        <v>269</v>
      </c>
      <c r="AC98" t="s">
        <v>269</v>
      </c>
      <c r="AD98" s="42" t="s">
        <v>269</v>
      </c>
      <c r="AE98" t="s">
        <v>270</v>
      </c>
      <c r="AF98" t="s">
        <v>271</v>
      </c>
      <c r="AG98" s="14" t="s">
        <v>272</v>
      </c>
      <c r="AH98" t="s">
        <v>273</v>
      </c>
      <c r="AI98" t="s">
        <v>274</v>
      </c>
      <c r="AJ98" s="14" t="s">
        <v>275</v>
      </c>
      <c r="AK98" t="s">
        <v>276</v>
      </c>
      <c r="AL98" t="s">
        <v>277</v>
      </c>
      <c r="AM98" s="14" t="s">
        <v>278</v>
      </c>
      <c r="AN98" s="42">
        <v>10</v>
      </c>
      <c r="AO98">
        <v>11</v>
      </c>
      <c r="AP98" s="14">
        <v>12</v>
      </c>
      <c r="AS98" s="42"/>
      <c r="AV98" s="14"/>
      <c r="AX98" s="42"/>
      <c r="AY98" s="14"/>
      <c r="BB98" s="14"/>
      <c r="BC98" s="42"/>
      <c r="BE98" s="14"/>
      <c r="BH98" s="42"/>
      <c r="BK98" s="14"/>
      <c r="BM98" s="42"/>
      <c r="BN98" s="14"/>
    </row>
    <row r="99" spans="1:66" outlineLevel="1">
      <c r="A99" s="43" t="s">
        <v>357</v>
      </c>
      <c r="B99" t="s">
        <v>365</v>
      </c>
      <c r="H99" s="14"/>
      <c r="N99" t="s">
        <v>269</v>
      </c>
      <c r="O99" t="s">
        <v>269</v>
      </c>
      <c r="P99" s="14" t="s">
        <v>269</v>
      </c>
      <c r="Q99" t="s">
        <v>269</v>
      </c>
      <c r="R99" s="35" t="s">
        <v>269</v>
      </c>
      <c r="S99" t="s">
        <v>269</v>
      </c>
      <c r="T99" s="38" t="s">
        <v>269</v>
      </c>
      <c r="U99" s="14" t="s">
        <v>269</v>
      </c>
      <c r="V99" t="s">
        <v>269</v>
      </c>
      <c r="W99" t="s">
        <v>269</v>
      </c>
      <c r="X99" s="14" t="s">
        <v>269</v>
      </c>
      <c r="Y99" t="s">
        <v>269</v>
      </c>
      <c r="Z99" t="s">
        <v>269</v>
      </c>
      <c r="AA99" s="14" t="s">
        <v>269</v>
      </c>
      <c r="AB99" t="s">
        <v>269</v>
      </c>
      <c r="AC99" t="s">
        <v>269</v>
      </c>
      <c r="AD99" s="42" t="s">
        <v>269</v>
      </c>
      <c r="AE99" t="s">
        <v>271</v>
      </c>
      <c r="AG99" s="14"/>
      <c r="AJ99" s="14"/>
      <c r="AM99" s="14"/>
      <c r="AN99" s="42"/>
      <c r="AP99" s="14"/>
      <c r="AS99" s="42"/>
      <c r="AV99" s="14"/>
      <c r="AX99" s="42"/>
      <c r="AY99" s="14"/>
      <c r="BB99" s="14"/>
      <c r="BC99" s="42"/>
      <c r="BE99" s="14"/>
      <c r="BH99" s="42"/>
      <c r="BK99" s="14"/>
      <c r="BM99" s="42"/>
      <c r="BN99" s="14"/>
    </row>
    <row r="100" spans="1:66" outlineLevel="1">
      <c r="A100" s="43" t="s">
        <v>357</v>
      </c>
      <c r="B100" t="s">
        <v>366</v>
      </c>
      <c r="H100" s="14"/>
      <c r="N100" t="s">
        <v>269</v>
      </c>
      <c r="O100" t="s">
        <v>269</v>
      </c>
      <c r="P100" s="14" t="s">
        <v>269</v>
      </c>
      <c r="Q100" t="s">
        <v>269</v>
      </c>
      <c r="R100" s="35" t="s">
        <v>269</v>
      </c>
      <c r="S100" t="s">
        <v>269</v>
      </c>
      <c r="T100" s="38" t="s">
        <v>269</v>
      </c>
      <c r="U100" s="14" t="s">
        <v>269</v>
      </c>
      <c r="V100" t="s">
        <v>269</v>
      </c>
      <c r="W100" t="s">
        <v>269</v>
      </c>
      <c r="X100" s="14" t="s">
        <v>269</v>
      </c>
      <c r="Y100" t="s">
        <v>269</v>
      </c>
      <c r="Z100" t="s">
        <v>269</v>
      </c>
      <c r="AA100" s="14" t="s">
        <v>269</v>
      </c>
      <c r="AB100" t="s">
        <v>269</v>
      </c>
      <c r="AC100" t="s">
        <v>269</v>
      </c>
      <c r="AD100" s="42" t="s">
        <v>269</v>
      </c>
      <c r="AE100" t="s">
        <v>269</v>
      </c>
      <c r="AF100" t="s">
        <v>269</v>
      </c>
      <c r="AG100" s="14">
        <v>3</v>
      </c>
      <c r="AH100">
        <v>4</v>
      </c>
      <c r="AI100">
        <v>5</v>
      </c>
      <c r="AJ100" s="14" t="s">
        <v>276</v>
      </c>
      <c r="AK100" t="s">
        <v>278</v>
      </c>
      <c r="AL100" t="s">
        <v>279</v>
      </c>
      <c r="AM100" s="14" t="s">
        <v>279</v>
      </c>
      <c r="AN100" s="42">
        <v>10</v>
      </c>
      <c r="AP100" s="14"/>
      <c r="AS100" s="42"/>
      <c r="AV100" s="14"/>
      <c r="AX100" s="42"/>
      <c r="AY100" s="14"/>
      <c r="BB100" s="14"/>
      <c r="BC100" s="42"/>
      <c r="BE100" s="14"/>
      <c r="BH100" s="42"/>
      <c r="BK100" s="14"/>
      <c r="BM100" s="42"/>
      <c r="BN100" s="14"/>
    </row>
    <row r="101" spans="1:66" outlineLevel="1">
      <c r="A101" s="43" t="s">
        <v>357</v>
      </c>
      <c r="B101" t="s">
        <v>367</v>
      </c>
      <c r="H101" s="14"/>
      <c r="N101" t="s">
        <v>269</v>
      </c>
      <c r="O101" t="s">
        <v>269</v>
      </c>
      <c r="P101" s="14" t="s">
        <v>269</v>
      </c>
      <c r="Q101" t="s">
        <v>269</v>
      </c>
      <c r="R101" s="35" t="s">
        <v>269</v>
      </c>
      <c r="S101" t="s">
        <v>269</v>
      </c>
      <c r="T101" s="38" t="s">
        <v>269</v>
      </c>
      <c r="U101" s="14" t="s">
        <v>269</v>
      </c>
      <c r="V101" t="s">
        <v>269</v>
      </c>
      <c r="W101" t="s">
        <v>269</v>
      </c>
      <c r="X101" s="14" t="s">
        <v>269</v>
      </c>
      <c r="Y101" t="s">
        <v>269</v>
      </c>
      <c r="Z101" t="s">
        <v>269</v>
      </c>
      <c r="AA101" s="14" t="s">
        <v>269</v>
      </c>
      <c r="AB101" t="s">
        <v>269</v>
      </c>
      <c r="AC101" t="s">
        <v>269</v>
      </c>
      <c r="AD101" s="42" t="s">
        <v>269</v>
      </c>
      <c r="AE101" t="s">
        <v>269</v>
      </c>
      <c r="AF101" t="s">
        <v>269</v>
      </c>
      <c r="AG101" s="14">
        <v>98</v>
      </c>
      <c r="AH101" t="s">
        <v>273</v>
      </c>
      <c r="AI101" t="s">
        <v>274</v>
      </c>
      <c r="AJ101" s="14" t="s">
        <v>275</v>
      </c>
      <c r="AK101" t="s">
        <v>276</v>
      </c>
      <c r="AL101" t="s">
        <v>277</v>
      </c>
      <c r="AM101" s="14" t="s">
        <v>278</v>
      </c>
      <c r="AN101" s="42" t="s">
        <v>279</v>
      </c>
      <c r="AO101">
        <v>10</v>
      </c>
      <c r="AP101" s="14">
        <v>11</v>
      </c>
      <c r="AQ101">
        <v>12</v>
      </c>
      <c r="AS101" s="42"/>
      <c r="AV101" s="14"/>
      <c r="AX101" s="42"/>
      <c r="AY101" s="14"/>
      <c r="BB101" s="14"/>
      <c r="BC101" s="42"/>
      <c r="BE101" s="14"/>
      <c r="BH101" s="42"/>
      <c r="BK101" s="14"/>
      <c r="BM101" s="42"/>
      <c r="BN101" s="14"/>
    </row>
    <row r="102" spans="1:66" outlineLevel="1">
      <c r="A102" s="43" t="s">
        <v>357</v>
      </c>
      <c r="B102" t="s">
        <v>368</v>
      </c>
      <c r="H102" s="14"/>
      <c r="N102" t="s">
        <v>269</v>
      </c>
      <c r="O102" t="s">
        <v>269</v>
      </c>
      <c r="P102" s="14" t="s">
        <v>274</v>
      </c>
      <c r="Q102" t="s">
        <v>275</v>
      </c>
      <c r="R102" s="35" t="s">
        <v>276</v>
      </c>
      <c r="S102" t="s">
        <v>279</v>
      </c>
      <c r="U102" s="14"/>
      <c r="X102" s="14"/>
      <c r="AA102" s="14"/>
      <c r="AD102" s="42"/>
      <c r="AG102" s="14"/>
      <c r="AJ102" s="14"/>
      <c r="AM102" s="14"/>
      <c r="AN102" s="42"/>
      <c r="AP102" s="14"/>
      <c r="AS102" s="42"/>
      <c r="AV102" s="14"/>
      <c r="AX102" s="42"/>
      <c r="AY102" s="14"/>
      <c r="BB102" s="14"/>
      <c r="BC102" s="42"/>
      <c r="BE102" s="14"/>
      <c r="BH102" s="42"/>
      <c r="BK102" s="14"/>
      <c r="BM102" s="42"/>
      <c r="BN102" s="14"/>
    </row>
    <row r="103" spans="1:66" outlineLevel="1">
      <c r="A103" s="43" t="s">
        <v>357</v>
      </c>
      <c r="B103" t="s">
        <v>369</v>
      </c>
      <c r="H103" s="14"/>
      <c r="N103" t="s">
        <v>269</v>
      </c>
      <c r="O103" t="s">
        <v>269</v>
      </c>
      <c r="P103" s="14" t="s">
        <v>274</v>
      </c>
      <c r="Q103" t="s">
        <v>275</v>
      </c>
      <c r="R103" s="35" t="s">
        <v>279</v>
      </c>
      <c r="S103">
        <v>12</v>
      </c>
      <c r="U103" s="14"/>
      <c r="X103" s="14"/>
      <c r="AA103" s="14"/>
      <c r="AD103" s="42"/>
      <c r="AG103" s="14"/>
      <c r="AJ103" s="14"/>
      <c r="AM103" s="14"/>
      <c r="AN103" s="42"/>
      <c r="AP103" s="14"/>
      <c r="AS103" s="42"/>
      <c r="AV103" s="14"/>
      <c r="AX103" s="42"/>
      <c r="AY103" s="14"/>
      <c r="BB103" s="14"/>
      <c r="BC103" s="42"/>
      <c r="BE103" s="14"/>
      <c r="BH103" s="42"/>
      <c r="BK103" s="14"/>
      <c r="BM103" s="42"/>
      <c r="BN103" s="14"/>
    </row>
    <row r="104" spans="1:66" outlineLevel="1">
      <c r="A104" s="43" t="s">
        <v>357</v>
      </c>
      <c r="B104" t="s">
        <v>370</v>
      </c>
      <c r="H104" s="14"/>
      <c r="N104" t="s">
        <v>269</v>
      </c>
      <c r="O104" t="s">
        <v>269</v>
      </c>
      <c r="P104" s="14" t="s">
        <v>274</v>
      </c>
      <c r="Q104" t="s">
        <v>275</v>
      </c>
      <c r="R104" s="35" t="s">
        <v>276</v>
      </c>
      <c r="S104" t="s">
        <v>277</v>
      </c>
      <c r="T104" s="38" t="s">
        <v>278</v>
      </c>
      <c r="U104" s="14" t="s">
        <v>279</v>
      </c>
      <c r="V104">
        <v>10</v>
      </c>
      <c r="W104">
        <v>11</v>
      </c>
      <c r="X104" s="14">
        <v>12</v>
      </c>
      <c r="AA104" s="14"/>
      <c r="AD104" s="42"/>
      <c r="AG104" s="14"/>
      <c r="AJ104" s="14"/>
      <c r="AM104" s="14"/>
      <c r="AN104" s="42"/>
      <c r="AP104" s="14"/>
      <c r="AS104" s="42"/>
      <c r="AV104" s="14"/>
      <c r="AX104" s="42"/>
      <c r="AY104" s="14"/>
      <c r="BB104" s="14"/>
      <c r="BC104" s="42"/>
      <c r="BE104" s="14"/>
      <c r="BH104" s="42"/>
      <c r="BK104" s="14"/>
      <c r="BM104" s="42"/>
      <c r="BN104" s="14"/>
    </row>
    <row r="105" spans="1:66" outlineLevel="1">
      <c r="A105" s="43" t="s">
        <v>357</v>
      </c>
      <c r="B105" t="s">
        <v>371</v>
      </c>
      <c r="H105" s="14"/>
      <c r="P105" s="14" t="s">
        <v>275</v>
      </c>
      <c r="U105" s="14"/>
      <c r="X105" s="14"/>
      <c r="AA105" s="14"/>
      <c r="AD105" s="42"/>
      <c r="AG105" s="14"/>
      <c r="AJ105" s="14"/>
      <c r="AM105" s="14"/>
      <c r="AN105" s="42"/>
      <c r="AP105" s="14"/>
      <c r="AS105" s="42"/>
      <c r="AV105" s="14"/>
      <c r="AX105" s="42"/>
      <c r="AY105" s="14"/>
      <c r="BB105" s="14"/>
      <c r="BC105" s="42"/>
      <c r="BE105" s="14"/>
      <c r="BH105" s="42"/>
      <c r="BK105" s="14"/>
      <c r="BM105" s="42"/>
      <c r="BN105" s="14"/>
    </row>
    <row r="106" spans="1:66" outlineLevel="1">
      <c r="A106" s="43" t="s">
        <v>357</v>
      </c>
      <c r="B106" t="s">
        <v>372</v>
      </c>
      <c r="H106" s="14"/>
      <c r="N106" t="s">
        <v>269</v>
      </c>
      <c r="O106" t="s">
        <v>269</v>
      </c>
      <c r="P106" s="14" t="s">
        <v>269</v>
      </c>
      <c r="Q106" t="s">
        <v>269</v>
      </c>
      <c r="R106" s="35" t="s">
        <v>269</v>
      </c>
      <c r="S106" t="s">
        <v>269</v>
      </c>
      <c r="T106" t="s">
        <v>269</v>
      </c>
      <c r="U106" s="14" t="s">
        <v>279</v>
      </c>
      <c r="V106">
        <v>11</v>
      </c>
      <c r="W106">
        <v>12</v>
      </c>
      <c r="X106" s="14"/>
      <c r="AA106" s="14"/>
      <c r="AD106" s="42"/>
      <c r="AG106" s="14"/>
      <c r="AJ106" s="14"/>
      <c r="AM106" s="14"/>
      <c r="AN106" s="42"/>
      <c r="AP106" s="14"/>
      <c r="AS106" s="42"/>
      <c r="AV106" s="14"/>
      <c r="AX106" s="42"/>
      <c r="AY106" s="14"/>
      <c r="BB106" s="14"/>
      <c r="BC106" s="42"/>
      <c r="BE106" s="14"/>
      <c r="BH106" s="42"/>
      <c r="BK106" s="14"/>
      <c r="BM106" s="42"/>
      <c r="BN106" s="14"/>
    </row>
    <row r="107" spans="1:66" outlineLevel="1">
      <c r="A107" s="43" t="s">
        <v>357</v>
      </c>
      <c r="B107" t="s">
        <v>373</v>
      </c>
      <c r="H107" s="14"/>
      <c r="N107" t="s">
        <v>269</v>
      </c>
      <c r="O107" t="s">
        <v>269</v>
      </c>
      <c r="P107" s="14" t="s">
        <v>279</v>
      </c>
      <c r="Q107">
        <v>10</v>
      </c>
      <c r="R107" s="35">
        <v>11</v>
      </c>
      <c r="S107">
        <v>12</v>
      </c>
      <c r="U107" s="14"/>
      <c r="X107" s="14"/>
      <c r="AA107" s="14"/>
      <c r="AD107" s="42"/>
      <c r="AG107" s="14"/>
      <c r="AJ107" s="14"/>
      <c r="AM107" s="14"/>
      <c r="AN107" s="42"/>
      <c r="AP107" s="14"/>
      <c r="AS107" s="42"/>
      <c r="AV107" s="14"/>
      <c r="AX107" s="42"/>
      <c r="AY107" s="14"/>
      <c r="BB107" s="14"/>
      <c r="BC107" s="42"/>
      <c r="BE107" s="14"/>
      <c r="BH107" s="42"/>
      <c r="BK107" s="14"/>
      <c r="BM107" s="42"/>
      <c r="BN107" s="14"/>
    </row>
    <row r="108" spans="1:66" outlineLevel="1">
      <c r="A108" s="43" t="s">
        <v>357</v>
      </c>
      <c r="B108" t="s">
        <v>374</v>
      </c>
      <c r="E108" t="s">
        <v>375</v>
      </c>
      <c r="F108" t="s">
        <v>375</v>
      </c>
      <c r="G108" t="s">
        <v>375</v>
      </c>
      <c r="H108" s="14" t="s">
        <v>375</v>
      </c>
      <c r="I108">
        <v>10</v>
      </c>
      <c r="J108">
        <v>11</v>
      </c>
      <c r="K108">
        <v>12</v>
      </c>
      <c r="P108" s="14"/>
      <c r="U108" s="14"/>
      <c r="X108" s="14"/>
      <c r="AA108" s="14"/>
      <c r="AD108" s="42"/>
      <c r="AG108" s="14"/>
      <c r="AJ108" s="14"/>
      <c r="AM108" s="14"/>
      <c r="AN108" s="42"/>
      <c r="AP108" s="14"/>
      <c r="AS108" s="42"/>
      <c r="AV108" s="14"/>
      <c r="AX108" s="42"/>
      <c r="AY108" s="14"/>
      <c r="BB108" s="14"/>
      <c r="BC108" s="42"/>
      <c r="BE108" s="14"/>
      <c r="BH108" s="42"/>
      <c r="BK108" s="14"/>
      <c r="BM108" s="42"/>
      <c r="BN108" s="14"/>
    </row>
    <row r="109" spans="1:66" outlineLevel="1">
      <c r="A109" s="43" t="s">
        <v>357</v>
      </c>
      <c r="B109" t="s">
        <v>376</v>
      </c>
      <c r="H109" s="14"/>
      <c r="P109" s="14">
        <v>10</v>
      </c>
      <c r="U109" s="14"/>
      <c r="X109" s="14"/>
      <c r="AA109" s="14"/>
      <c r="AD109" s="42"/>
      <c r="AG109" s="14"/>
      <c r="AJ109" s="14"/>
      <c r="AM109" s="14"/>
      <c r="AN109" s="42"/>
      <c r="AP109" s="14"/>
      <c r="AS109" s="42"/>
      <c r="AV109" s="14"/>
      <c r="AX109" s="42"/>
      <c r="AY109" s="14"/>
      <c r="BB109" s="14"/>
      <c r="BC109" s="42"/>
      <c r="BE109" s="14"/>
      <c r="BH109" s="42"/>
      <c r="BK109" s="14"/>
      <c r="BM109" s="42"/>
      <c r="BN109" s="14"/>
    </row>
    <row r="110" spans="1:66" outlineLevel="1">
      <c r="A110" s="43" t="s">
        <v>357</v>
      </c>
      <c r="B110" t="s">
        <v>377</v>
      </c>
      <c r="H110" s="14" t="s">
        <v>375</v>
      </c>
      <c r="I110">
        <v>12</v>
      </c>
      <c r="P110" s="14">
        <v>12</v>
      </c>
      <c r="U110" s="14"/>
      <c r="X110" s="14"/>
      <c r="AA110" s="14"/>
      <c r="AD110" s="42"/>
      <c r="AG110" s="14"/>
      <c r="AJ110" s="14"/>
      <c r="AM110" s="14"/>
      <c r="AN110" s="42"/>
      <c r="AP110" s="14"/>
      <c r="AS110" s="42"/>
      <c r="AV110" s="14"/>
      <c r="AX110" s="42"/>
      <c r="AY110" s="14"/>
      <c r="BB110" s="14"/>
      <c r="BC110" s="42"/>
      <c r="BE110" s="14"/>
      <c r="BH110" s="42"/>
      <c r="BK110" s="14"/>
      <c r="BM110" s="42"/>
      <c r="BN110" s="14"/>
    </row>
    <row r="111" spans="1:66" outlineLevel="1">
      <c r="A111" s="43" t="s">
        <v>357</v>
      </c>
      <c r="B111" t="s">
        <v>378</v>
      </c>
      <c r="E111" t="s">
        <v>375</v>
      </c>
      <c r="F111" t="s">
        <v>375</v>
      </c>
      <c r="G111" t="s">
        <v>375</v>
      </c>
      <c r="H111" s="14">
        <v>12</v>
      </c>
      <c r="P111" s="14">
        <v>12</v>
      </c>
      <c r="U111" s="14"/>
      <c r="X111" s="14"/>
      <c r="AA111" s="14"/>
      <c r="AD111" s="42"/>
      <c r="AG111" s="14"/>
      <c r="AJ111" s="14"/>
      <c r="AM111" s="14"/>
      <c r="AN111" s="42"/>
      <c r="AP111" s="14"/>
      <c r="AS111" s="42"/>
      <c r="AV111" s="14"/>
      <c r="AX111" s="42"/>
      <c r="AY111" s="14"/>
      <c r="BB111" s="14"/>
      <c r="BC111" s="42"/>
      <c r="BE111" s="14"/>
      <c r="BH111" s="42"/>
      <c r="BK111" s="14"/>
      <c r="BM111" s="42"/>
      <c r="BN111" s="14"/>
    </row>
    <row r="112" spans="1:66" outlineLevel="1">
      <c r="A112" s="43"/>
      <c r="B112" t="s">
        <v>379</v>
      </c>
      <c r="E112" t="s">
        <v>375</v>
      </c>
      <c r="F112" t="s">
        <v>375</v>
      </c>
      <c r="G112" t="s">
        <v>375</v>
      </c>
      <c r="H112" s="14">
        <v>12</v>
      </c>
      <c r="P112" s="14"/>
      <c r="U112" s="14"/>
      <c r="X112" s="14"/>
      <c r="AA112" s="14"/>
      <c r="AD112" s="42"/>
      <c r="AG112" s="14"/>
      <c r="AJ112" s="14"/>
      <c r="AM112" s="14"/>
      <c r="AN112" s="42"/>
      <c r="AP112" s="14"/>
      <c r="AS112" s="42"/>
      <c r="AV112" s="14"/>
      <c r="AX112" s="42"/>
      <c r="AY112" s="14"/>
      <c r="BB112" s="14"/>
      <c r="BC112" s="42"/>
      <c r="BE112" s="14"/>
      <c r="BH112" s="42"/>
      <c r="BK112" s="14"/>
      <c r="BM112" s="42"/>
      <c r="BN112" s="14"/>
    </row>
    <row r="113" spans="1:66" outlineLevel="1">
      <c r="A113" s="43"/>
      <c r="B113" t="s">
        <v>380</v>
      </c>
      <c r="E113" t="s">
        <v>375</v>
      </c>
      <c r="F113" t="s">
        <v>375</v>
      </c>
      <c r="G113" t="s">
        <v>375</v>
      </c>
      <c r="H113" s="14">
        <v>12</v>
      </c>
      <c r="P113" s="14"/>
      <c r="U113" s="14"/>
      <c r="X113" s="14"/>
      <c r="AA113" s="14"/>
      <c r="AD113" s="42"/>
      <c r="AG113" s="14"/>
      <c r="AJ113" s="14"/>
      <c r="AM113" s="14"/>
      <c r="AN113" s="42"/>
      <c r="AP113" s="14"/>
      <c r="AS113" s="42"/>
      <c r="AV113" s="14"/>
      <c r="AX113" s="42"/>
      <c r="AY113" s="14"/>
      <c r="BB113" s="14"/>
      <c r="BC113" s="42"/>
      <c r="BE113" s="14"/>
      <c r="BH113" s="42"/>
      <c r="BK113" s="14"/>
      <c r="BM113" s="42"/>
      <c r="BN113" s="14"/>
    </row>
    <row r="114" spans="1:66" outlineLevel="1">
      <c r="A114" s="43"/>
      <c r="B114" t="s">
        <v>381</v>
      </c>
      <c r="E114">
        <v>12</v>
      </c>
      <c r="H114" s="14"/>
      <c r="P114" s="14"/>
      <c r="U114" s="14"/>
      <c r="X114" s="14"/>
      <c r="AA114" s="14"/>
      <c r="AD114" s="42"/>
      <c r="AG114" s="14"/>
      <c r="AJ114" s="14"/>
      <c r="AM114" s="14"/>
      <c r="AN114" s="42"/>
      <c r="AP114" s="14"/>
      <c r="AS114" s="42"/>
      <c r="AV114" s="14"/>
      <c r="AX114" s="42"/>
      <c r="AY114" s="14"/>
      <c r="BB114" s="14"/>
      <c r="BC114" s="42"/>
      <c r="BE114" s="14"/>
      <c r="BH114" s="42"/>
      <c r="BK114" s="14"/>
      <c r="BM114" s="42"/>
      <c r="BN114" s="14"/>
    </row>
    <row r="115" spans="1:66" outlineLevel="1">
      <c r="A115" s="43"/>
      <c r="B115" t="s">
        <v>382</v>
      </c>
      <c r="E115">
        <v>12</v>
      </c>
      <c r="H115" s="14"/>
      <c r="P115" s="14"/>
      <c r="U115" s="14"/>
      <c r="X115" s="14"/>
      <c r="AA115" s="14"/>
      <c r="AD115" s="42"/>
      <c r="AG115" s="14"/>
      <c r="AJ115" s="14"/>
      <c r="AM115" s="14"/>
      <c r="AN115" s="42"/>
      <c r="AP115" s="14"/>
      <c r="AS115" s="42"/>
      <c r="AV115" s="14"/>
      <c r="AX115" s="42"/>
      <c r="AY115" s="14"/>
      <c r="BB115" s="14"/>
      <c r="BC115" s="42"/>
      <c r="BE115" s="14"/>
      <c r="BH115" s="42"/>
      <c r="BK115" s="14"/>
      <c r="BM115" s="42"/>
      <c r="BN115" s="14"/>
    </row>
    <row r="116" spans="1:66" outlineLevel="1">
      <c r="A116" s="43"/>
      <c r="B116" t="s">
        <v>383</v>
      </c>
      <c r="E116">
        <v>12</v>
      </c>
      <c r="H116" s="14"/>
      <c r="P116" s="14"/>
      <c r="U116" s="14"/>
      <c r="X116" s="14"/>
      <c r="AA116" s="14"/>
      <c r="AD116" s="42"/>
      <c r="AG116" s="14"/>
      <c r="AJ116" s="14"/>
      <c r="AM116" s="14"/>
      <c r="AN116" s="42"/>
      <c r="AP116" s="14"/>
      <c r="AS116" s="42"/>
      <c r="AV116" s="14"/>
      <c r="AX116" s="42"/>
      <c r="AY116" s="14"/>
      <c r="BB116" s="14"/>
      <c r="BC116" s="42"/>
      <c r="BE116" s="14"/>
      <c r="BH116" s="42"/>
      <c r="BK116" s="14"/>
      <c r="BM116" s="42"/>
      <c r="BN116" s="14"/>
    </row>
    <row r="117" spans="1:66" outlineLevel="1">
      <c r="A117" s="43"/>
      <c r="B117" t="s">
        <v>384</v>
      </c>
      <c r="E117">
        <v>12</v>
      </c>
      <c r="H117" s="14"/>
      <c r="P117" s="14"/>
      <c r="U117" s="14"/>
      <c r="X117" s="14"/>
      <c r="AA117" s="14"/>
      <c r="AD117" s="42"/>
      <c r="AG117" s="14"/>
      <c r="AJ117" s="14"/>
      <c r="AM117" s="14"/>
      <c r="AN117" s="42"/>
      <c r="AP117" s="14"/>
      <c r="AS117" s="42"/>
      <c r="AV117" s="14"/>
      <c r="AX117" s="42"/>
      <c r="AY117" s="14"/>
      <c r="BB117" s="14"/>
      <c r="BC117" s="42"/>
      <c r="BE117" s="14"/>
      <c r="BH117" s="42"/>
      <c r="BK117" s="14"/>
      <c r="BM117" s="42"/>
      <c r="BN117" s="14"/>
    </row>
    <row r="118" spans="1:66" outlineLevel="1">
      <c r="A118" s="43"/>
      <c r="B118" t="s">
        <v>385</v>
      </c>
      <c r="E118">
        <v>12</v>
      </c>
      <c r="H118" s="14"/>
      <c r="P118" s="14"/>
      <c r="U118" s="14"/>
      <c r="X118" s="14"/>
      <c r="AA118" s="14"/>
      <c r="AD118" s="42"/>
      <c r="AG118" s="14"/>
      <c r="AJ118" s="14"/>
      <c r="AM118" s="14"/>
      <c r="AN118" s="42"/>
      <c r="AP118" s="14"/>
      <c r="AS118" s="42"/>
      <c r="AV118" s="14"/>
      <c r="AX118" s="42"/>
      <c r="AY118" s="14"/>
      <c r="BB118" s="14"/>
      <c r="BC118" s="42"/>
      <c r="BE118" s="14"/>
      <c r="BH118" s="42"/>
      <c r="BK118" s="14"/>
      <c r="BM118" s="42"/>
      <c r="BN118" s="14"/>
    </row>
    <row r="119" spans="1:66" outlineLevel="1">
      <c r="A119" s="43" t="s">
        <v>357</v>
      </c>
      <c r="B119" t="s">
        <v>386</v>
      </c>
      <c r="E119">
        <v>12</v>
      </c>
      <c r="H119" s="14"/>
      <c r="P119" s="14"/>
      <c r="U119" s="14"/>
      <c r="X119" s="14"/>
      <c r="AA119" s="14"/>
      <c r="AD119" s="42"/>
      <c r="AG119" s="14"/>
      <c r="AJ119" s="14"/>
      <c r="AM119" s="14"/>
      <c r="AN119" s="42"/>
      <c r="AP119" s="14"/>
      <c r="AS119" s="42"/>
      <c r="AV119" s="14"/>
      <c r="AX119" s="42"/>
      <c r="AY119" s="14"/>
      <c r="BB119" s="14"/>
      <c r="BC119" s="42"/>
      <c r="BE119" s="14"/>
      <c r="BH119" s="42"/>
      <c r="BK119" s="14"/>
      <c r="BM119" s="42"/>
      <c r="BN119" s="14"/>
    </row>
    <row r="120" spans="1:66" outlineLevel="1">
      <c r="A120" s="43"/>
      <c r="B120" t="s">
        <v>387</v>
      </c>
      <c r="E120">
        <v>12</v>
      </c>
      <c r="H120" s="14"/>
      <c r="P120" s="14"/>
      <c r="U120" s="14"/>
      <c r="X120" s="14"/>
      <c r="AA120" s="14"/>
      <c r="AD120" s="42"/>
      <c r="AG120" s="14"/>
      <c r="AJ120" s="14"/>
      <c r="AM120" s="14"/>
      <c r="AN120" s="42"/>
      <c r="AP120" s="14"/>
      <c r="AS120" s="42"/>
      <c r="AV120" s="14"/>
      <c r="AX120" s="42"/>
      <c r="AY120" s="14"/>
      <c r="BB120" s="14"/>
      <c r="BC120" s="42"/>
      <c r="BE120" s="14"/>
      <c r="BH120" s="42"/>
      <c r="BK120" s="14"/>
      <c r="BM120" s="42"/>
      <c r="BN120" s="14"/>
    </row>
    <row r="121" spans="1:66" outlineLevel="1">
      <c r="A121" s="43"/>
      <c r="B121" t="s">
        <v>388</v>
      </c>
      <c r="E121">
        <v>12</v>
      </c>
      <c r="H121" s="14"/>
      <c r="P121" s="14"/>
      <c r="U121" s="14"/>
      <c r="X121" s="14"/>
      <c r="AA121" s="14"/>
      <c r="AD121" s="42"/>
      <c r="AG121" s="14"/>
      <c r="AJ121" s="14"/>
      <c r="AM121" s="14"/>
      <c r="AN121" s="42"/>
      <c r="AP121" s="14"/>
      <c r="AS121" s="42"/>
      <c r="AV121" s="14"/>
      <c r="AX121" s="42"/>
      <c r="AY121" s="14"/>
      <c r="BB121" s="14"/>
      <c r="BC121" s="42"/>
      <c r="BE121" s="14"/>
      <c r="BH121" s="42"/>
      <c r="BK121" s="14"/>
      <c r="BM121" s="42"/>
      <c r="BN121" s="14"/>
    </row>
    <row r="122" spans="1:66" outlineLevel="1">
      <c r="A122" s="43"/>
      <c r="B122" t="s">
        <v>389</v>
      </c>
      <c r="D122">
        <v>12</v>
      </c>
      <c r="H122" s="14"/>
      <c r="P122" s="14"/>
      <c r="U122" s="14"/>
      <c r="X122" s="14"/>
      <c r="AA122" s="14"/>
      <c r="AD122" s="42"/>
      <c r="AG122" s="14"/>
      <c r="AJ122" s="14"/>
      <c r="AM122" s="14"/>
      <c r="AN122" s="42"/>
      <c r="AP122" s="14"/>
      <c r="AS122" s="42"/>
      <c r="AV122" s="14"/>
      <c r="AX122" s="42"/>
      <c r="AY122" s="14"/>
      <c r="BB122" s="14"/>
      <c r="BC122" s="42"/>
      <c r="BE122" s="14"/>
      <c r="BH122" s="42"/>
      <c r="BK122" s="14"/>
      <c r="BM122" s="42"/>
      <c r="BN122" s="14"/>
    </row>
    <row r="123" spans="1:66" outlineLevel="1">
      <c r="A123" s="43"/>
      <c r="B123" t="s">
        <v>390</v>
      </c>
      <c r="D123">
        <v>12</v>
      </c>
      <c r="H123" s="14"/>
      <c r="P123" s="14"/>
      <c r="U123" s="14"/>
      <c r="X123" s="14"/>
      <c r="AA123" s="14"/>
      <c r="AD123" s="42"/>
      <c r="AG123" s="14"/>
      <c r="AJ123" s="14"/>
      <c r="AM123" s="14"/>
      <c r="AN123" s="42"/>
      <c r="AP123" s="14"/>
      <c r="AS123" s="42"/>
      <c r="AV123" s="14"/>
      <c r="AX123" s="42"/>
      <c r="AY123" s="14"/>
      <c r="BB123" s="14"/>
      <c r="BC123" s="42"/>
      <c r="BE123" s="14"/>
      <c r="BH123" s="42"/>
      <c r="BK123" s="14"/>
      <c r="BM123" s="42"/>
      <c r="BN123" s="14"/>
    </row>
    <row r="124" spans="1:66" outlineLevel="1">
      <c r="A124" s="43"/>
      <c r="B124" t="s">
        <v>391</v>
      </c>
      <c r="C124">
        <v>12</v>
      </c>
      <c r="H124" s="14"/>
      <c r="P124" s="14"/>
      <c r="U124" s="14"/>
      <c r="X124" s="14"/>
      <c r="AA124" s="14"/>
      <c r="AD124" s="42"/>
      <c r="AG124" s="14"/>
      <c r="AJ124" s="14"/>
      <c r="AM124" s="14"/>
      <c r="AN124" s="42"/>
      <c r="AP124" s="14"/>
      <c r="AS124" s="42"/>
      <c r="AV124" s="14"/>
      <c r="AX124" s="42"/>
      <c r="AY124" s="14"/>
      <c r="BB124" s="14"/>
      <c r="BC124" s="42"/>
      <c r="BE124" s="14"/>
      <c r="BH124" s="42"/>
      <c r="BK124" s="14"/>
      <c r="BM124" s="42"/>
      <c r="BN124" s="14"/>
    </row>
    <row r="125" spans="1:66" outlineLevel="1">
      <c r="A125" s="43"/>
      <c r="B125" t="s">
        <v>392</v>
      </c>
      <c r="C125">
        <v>12</v>
      </c>
      <c r="H125" s="14"/>
      <c r="P125" s="14"/>
      <c r="U125" s="14"/>
      <c r="X125" s="14"/>
      <c r="AA125" s="14"/>
      <c r="AD125" s="42"/>
      <c r="AG125" s="14"/>
      <c r="AJ125" s="14"/>
      <c r="AM125" s="14"/>
      <c r="AN125" s="42"/>
      <c r="AP125" s="14"/>
      <c r="AS125" s="42"/>
      <c r="AV125" s="14"/>
      <c r="AX125" s="42"/>
      <c r="AY125" s="14"/>
      <c r="BB125" s="14"/>
      <c r="BC125" s="42"/>
      <c r="BE125" s="14"/>
      <c r="BH125" s="42"/>
      <c r="BK125" s="14"/>
      <c r="BM125" s="42"/>
      <c r="BN125" s="14"/>
    </row>
    <row r="126" spans="1:66" outlineLevel="1">
      <c r="A126" s="43"/>
      <c r="B126" t="s">
        <v>393</v>
      </c>
      <c r="E126">
        <v>12</v>
      </c>
      <c r="H126" s="14"/>
      <c r="P126" s="14"/>
      <c r="U126" s="14"/>
      <c r="X126" s="14"/>
      <c r="AA126" s="14"/>
      <c r="AD126" s="42"/>
      <c r="AG126" s="14"/>
      <c r="AJ126" s="14"/>
      <c r="AM126" s="14"/>
      <c r="AN126" s="42"/>
      <c r="AP126" s="14"/>
      <c r="AS126" s="42"/>
      <c r="AV126" s="14"/>
      <c r="AX126" s="42"/>
      <c r="AY126" s="14"/>
      <c r="BB126" s="14"/>
      <c r="BC126" s="42"/>
      <c r="BE126" s="14"/>
      <c r="BH126" s="42"/>
      <c r="BK126" s="14"/>
      <c r="BM126" s="42"/>
      <c r="BN126" s="14"/>
    </row>
    <row r="127" spans="1:66" outlineLevel="1">
      <c r="A127" s="43"/>
      <c r="B127" t="s">
        <v>394</v>
      </c>
      <c r="C127">
        <v>12</v>
      </c>
      <c r="H127" s="14"/>
      <c r="P127" s="14"/>
      <c r="U127" s="14"/>
      <c r="X127" s="14"/>
      <c r="AA127" s="14"/>
      <c r="AD127" s="42"/>
      <c r="AG127" s="14"/>
      <c r="AJ127" s="14"/>
      <c r="AM127" s="14"/>
      <c r="AN127" s="42"/>
      <c r="AP127" s="14"/>
      <c r="AS127" s="42"/>
      <c r="AV127" s="14"/>
      <c r="AX127" s="42"/>
      <c r="AY127" s="14"/>
      <c r="BB127" s="14"/>
      <c r="BC127" s="42"/>
      <c r="BE127" s="14"/>
      <c r="BH127" s="42"/>
      <c r="BK127" s="14"/>
      <c r="BM127" s="42"/>
      <c r="BN127" s="14"/>
    </row>
    <row r="128" spans="1:66" outlineLevel="1">
      <c r="A128" s="43"/>
      <c r="H128" s="14"/>
      <c r="P128" s="14"/>
      <c r="U128" s="14"/>
      <c r="X128" s="14"/>
      <c r="AA128" s="14"/>
      <c r="AD128" s="42"/>
      <c r="AG128" s="14"/>
      <c r="AJ128" s="14"/>
      <c r="AM128" s="14"/>
      <c r="AN128" s="42"/>
      <c r="AP128" s="14"/>
      <c r="AS128" s="42"/>
      <c r="AV128" s="14"/>
      <c r="AX128" s="42"/>
      <c r="AY128" s="14"/>
      <c r="BB128" s="14"/>
      <c r="BC128" s="42"/>
      <c r="BE128" s="14"/>
      <c r="BH128" s="42"/>
      <c r="BK128" s="14"/>
      <c r="BM128" s="42"/>
      <c r="BN128" s="14"/>
    </row>
    <row r="129" spans="1:66" outlineLevel="1">
      <c r="A129" s="43"/>
      <c r="H129" s="14"/>
      <c r="P129" s="14"/>
      <c r="U129" s="14"/>
      <c r="X129" s="14"/>
      <c r="AA129" s="14"/>
      <c r="AD129" s="42"/>
      <c r="AG129" s="14"/>
      <c r="AJ129" s="14"/>
      <c r="AM129" s="14"/>
      <c r="AN129" s="42"/>
      <c r="AP129" s="14"/>
      <c r="AS129" s="42"/>
      <c r="AV129" s="14"/>
      <c r="AX129" s="42"/>
      <c r="AY129" s="14"/>
      <c r="BB129" s="14"/>
      <c r="BC129" s="42"/>
      <c r="BE129" s="14"/>
      <c r="BH129" s="42"/>
      <c r="BK129" s="14"/>
      <c r="BM129" s="42"/>
      <c r="BN129" s="14"/>
    </row>
    <row r="130" spans="1:66" outlineLevel="1">
      <c r="A130" s="43"/>
      <c r="B130" t="s">
        <v>395</v>
      </c>
      <c r="C130">
        <f t="shared" ref="C130:U130" si="2">COUNTIF(C92:C129,$A261)</f>
        <v>3</v>
      </c>
      <c r="D130">
        <f t="shared" si="2"/>
        <v>2</v>
      </c>
      <c r="E130">
        <f t="shared" si="2"/>
        <v>9</v>
      </c>
      <c r="F130">
        <f t="shared" si="2"/>
        <v>0</v>
      </c>
      <c r="G130">
        <f t="shared" si="2"/>
        <v>0</v>
      </c>
      <c r="H130">
        <f t="shared" si="2"/>
        <v>3</v>
      </c>
      <c r="I130">
        <f t="shared" si="2"/>
        <v>1</v>
      </c>
      <c r="J130">
        <f t="shared" si="2"/>
        <v>0</v>
      </c>
      <c r="K130">
        <f t="shared" si="2"/>
        <v>1</v>
      </c>
      <c r="L130">
        <f t="shared" si="2"/>
        <v>0</v>
      </c>
      <c r="M130">
        <f t="shared" si="2"/>
        <v>0</v>
      </c>
      <c r="N130">
        <f t="shared" si="2"/>
        <v>0</v>
      </c>
      <c r="O130">
        <f t="shared" si="2"/>
        <v>0</v>
      </c>
      <c r="P130">
        <f t="shared" si="2"/>
        <v>2</v>
      </c>
      <c r="Q130">
        <f t="shared" si="2"/>
        <v>0</v>
      </c>
      <c r="R130">
        <f t="shared" si="2"/>
        <v>0</v>
      </c>
      <c r="S130">
        <f t="shared" si="2"/>
        <v>2</v>
      </c>
      <c r="T130">
        <f t="shared" si="2"/>
        <v>0</v>
      </c>
      <c r="U130">
        <f t="shared" si="2"/>
        <v>0</v>
      </c>
      <c r="X130">
        <f>COUNTIF(X92:X129,$A261)</f>
        <v>1</v>
      </c>
      <c r="AA130">
        <f>COUNTIF(AA92:AA129,$A261)</f>
        <v>0</v>
      </c>
      <c r="AD130">
        <f>COUNTIF(AD92:AD129,$A261)</f>
        <v>0</v>
      </c>
      <c r="AG130">
        <f>COUNTIF(AG92:AG129,$A261)</f>
        <v>0</v>
      </c>
      <c r="AJ130">
        <f>COUNTIF(AJ92:AJ129,$A261)</f>
        <v>0</v>
      </c>
      <c r="AM130">
        <f>COUNTIF(AM92:AM129,$A261)</f>
        <v>0</v>
      </c>
      <c r="AN130">
        <f>COUNTIF(AN92:AN129,$A261)</f>
        <v>0</v>
      </c>
      <c r="AP130">
        <f>COUNTIF(AP92:AP129,$A261)</f>
        <v>1</v>
      </c>
      <c r="AS130">
        <f>COUNTIF(AS92:AS129,$A261)</f>
        <v>1</v>
      </c>
      <c r="AV130">
        <f>COUNTIF(AV92:AV129,$A261)</f>
        <v>0</v>
      </c>
      <c r="AX130">
        <f>COUNTIF(AX92:AX129,$A261)</f>
        <v>0</v>
      </c>
      <c r="AY130">
        <f>COUNTIF(AY92:AY129,$A261)</f>
        <v>0</v>
      </c>
      <c r="BB130">
        <f>COUNTIF(BB92:BB129,$A261)</f>
        <v>0</v>
      </c>
      <c r="BC130">
        <f>COUNTIF(BC92:BC129,$A261)</f>
        <v>0</v>
      </c>
      <c r="BE130">
        <f>COUNTIF(BE92:BE129,$A261)</f>
        <v>0</v>
      </c>
      <c r="BH130">
        <f>COUNTIF(BH92:BH129,$A261)</f>
        <v>0</v>
      </c>
      <c r="BK130">
        <f>COUNTIF(BK92:BK129,$A261)</f>
        <v>0</v>
      </c>
      <c r="BM130">
        <f>COUNTIF(BM92:BM129,$A261)</f>
        <v>0</v>
      </c>
      <c r="BN130">
        <f>COUNTIF(BN92:BN129,$A261)</f>
        <v>0</v>
      </c>
    </row>
    <row r="131" spans="1:66">
      <c r="A131" t="s">
        <v>396</v>
      </c>
      <c r="H131" s="14"/>
      <c r="P131" s="14"/>
      <c r="U131" s="14"/>
      <c r="X131" s="14"/>
      <c r="AA131" s="14"/>
      <c r="AD131" s="42"/>
      <c r="AG131" s="14"/>
      <c r="AJ131" s="14"/>
      <c r="AM131" s="14"/>
      <c r="AN131" s="42"/>
      <c r="AP131" s="14"/>
      <c r="AS131" s="42"/>
      <c r="AV131" s="14"/>
      <c r="AX131" s="42"/>
      <c r="AY131" s="14"/>
      <c r="BB131" s="14"/>
      <c r="BC131" s="42"/>
      <c r="BE131" s="14"/>
      <c r="BH131" s="42"/>
      <c r="BK131" s="14"/>
      <c r="BM131" s="42"/>
      <c r="BN131" s="14"/>
    </row>
    <row r="132" spans="1:66" hidden="1" outlineLevel="1">
      <c r="B132" t="s">
        <v>397</v>
      </c>
      <c r="H132" s="14"/>
      <c r="N132" t="s">
        <v>269</v>
      </c>
      <c r="O132" t="s">
        <v>269</v>
      </c>
      <c r="P132" s="14" t="s">
        <v>269</v>
      </c>
      <c r="Q132" t="s">
        <v>269</v>
      </c>
      <c r="R132" s="35" t="s">
        <v>269</v>
      </c>
      <c r="S132" t="s">
        <v>269</v>
      </c>
      <c r="T132" t="s">
        <v>269</v>
      </c>
      <c r="U132" s="14" t="s">
        <v>269</v>
      </c>
      <c r="V132" t="s">
        <v>269</v>
      </c>
      <c r="W132" t="s">
        <v>269</v>
      </c>
      <c r="X132" s="14" t="s">
        <v>269</v>
      </c>
      <c r="Y132" t="s">
        <v>269</v>
      </c>
      <c r="Z132" t="s">
        <v>269</v>
      </c>
      <c r="AA132" s="14" t="s">
        <v>269</v>
      </c>
      <c r="AB132" t="s">
        <v>269</v>
      </c>
      <c r="AC132" t="s">
        <v>269</v>
      </c>
      <c r="AD132" s="42" t="s">
        <v>269</v>
      </c>
      <c r="AE132" t="s">
        <v>271</v>
      </c>
      <c r="AG132" s="14"/>
      <c r="AJ132" s="14"/>
      <c r="AM132" s="14"/>
      <c r="AN132" s="42"/>
      <c r="AP132" s="14"/>
      <c r="AS132" s="42"/>
      <c r="AV132" s="14"/>
      <c r="AX132" s="42"/>
      <c r="AY132" s="14"/>
      <c r="BB132" s="14"/>
      <c r="BC132" s="42"/>
      <c r="BE132" s="14"/>
      <c r="BH132" s="42"/>
      <c r="BK132" s="14"/>
      <c r="BM132" s="42"/>
      <c r="BN132" s="14"/>
    </row>
    <row r="133" spans="1:66" hidden="1" outlineLevel="1">
      <c r="A133" s="43" t="s">
        <v>396</v>
      </c>
      <c r="B133" t="s">
        <v>398</v>
      </c>
      <c r="H133" s="14"/>
      <c r="N133" t="s">
        <v>269</v>
      </c>
      <c r="O133" t="s">
        <v>269</v>
      </c>
      <c r="P133" s="14" t="s">
        <v>269</v>
      </c>
      <c r="Q133" t="s">
        <v>269</v>
      </c>
      <c r="R133" s="35" t="s">
        <v>269</v>
      </c>
      <c r="S133" t="s">
        <v>269</v>
      </c>
      <c r="T133" t="s">
        <v>269</v>
      </c>
      <c r="U133" s="14" t="s">
        <v>269</v>
      </c>
      <c r="V133" t="s">
        <v>271</v>
      </c>
      <c r="X133" s="14"/>
      <c r="AA133" s="14"/>
      <c r="AD133" s="42"/>
      <c r="AG133" s="14"/>
      <c r="AJ133" s="14"/>
      <c r="AM133" s="14"/>
      <c r="AN133" s="42"/>
      <c r="AP133" s="14"/>
      <c r="AS133" s="42"/>
      <c r="AV133" s="14"/>
      <c r="AX133" s="42"/>
      <c r="AY133" s="14"/>
      <c r="BB133" s="14"/>
      <c r="BC133" s="42"/>
      <c r="BE133" s="14"/>
      <c r="BH133" s="42"/>
      <c r="BK133" s="14"/>
      <c r="BM133" s="42"/>
      <c r="BN133" s="14"/>
    </row>
    <row r="134" spans="1:66" hidden="1" outlineLevel="1">
      <c r="A134" s="43" t="s">
        <v>396</v>
      </c>
      <c r="B134" t="s">
        <v>399</v>
      </c>
      <c r="H134" s="14"/>
      <c r="N134" t="s">
        <v>269</v>
      </c>
      <c r="O134" t="s">
        <v>269</v>
      </c>
      <c r="P134" s="14" t="s">
        <v>269</v>
      </c>
      <c r="Q134" t="s">
        <v>269</v>
      </c>
      <c r="R134" s="35" t="s">
        <v>269</v>
      </c>
      <c r="S134" t="s">
        <v>269</v>
      </c>
      <c r="T134" t="s">
        <v>269</v>
      </c>
      <c r="U134" s="14" t="s">
        <v>269</v>
      </c>
      <c r="V134" t="s">
        <v>269</v>
      </c>
      <c r="W134" t="s">
        <v>269</v>
      </c>
      <c r="X134" s="14" t="s">
        <v>269</v>
      </c>
      <c r="Y134" t="s">
        <v>269</v>
      </c>
      <c r="Z134" t="s">
        <v>269</v>
      </c>
      <c r="AA134" s="14" t="s">
        <v>269</v>
      </c>
      <c r="AB134" t="s">
        <v>269</v>
      </c>
      <c r="AC134" t="s">
        <v>269</v>
      </c>
      <c r="AD134" s="42" t="s">
        <v>269</v>
      </c>
      <c r="AE134" t="s">
        <v>271</v>
      </c>
      <c r="AG134" s="14"/>
      <c r="AJ134" s="14"/>
      <c r="AM134" s="14"/>
      <c r="AN134" s="42"/>
      <c r="AP134" s="14"/>
      <c r="AS134" s="42"/>
      <c r="AV134" s="14"/>
      <c r="AX134" s="42"/>
      <c r="AY134" s="14"/>
      <c r="BB134" s="14"/>
      <c r="BC134" s="42"/>
      <c r="BE134" s="14"/>
      <c r="BH134" s="42"/>
      <c r="BK134" s="14"/>
      <c r="BM134" s="42"/>
      <c r="BN134" s="14"/>
    </row>
    <row r="135" spans="1:66" hidden="1" outlineLevel="1">
      <c r="A135" s="43" t="s">
        <v>396</v>
      </c>
      <c r="B135" t="s">
        <v>400</v>
      </c>
      <c r="H135" s="14"/>
      <c r="N135" t="s">
        <v>269</v>
      </c>
      <c r="O135" t="s">
        <v>269</v>
      </c>
      <c r="P135" s="14" t="s">
        <v>269</v>
      </c>
      <c r="Q135" t="s">
        <v>269</v>
      </c>
      <c r="R135" s="35" t="s">
        <v>269</v>
      </c>
      <c r="S135" t="s">
        <v>269</v>
      </c>
      <c r="T135" t="s">
        <v>269</v>
      </c>
      <c r="U135" s="14" t="s">
        <v>269</v>
      </c>
      <c r="V135" t="s">
        <v>269</v>
      </c>
      <c r="W135" t="s">
        <v>271</v>
      </c>
      <c r="X135" s="14"/>
      <c r="AA135" s="14"/>
      <c r="AD135" s="42"/>
      <c r="AG135" s="14"/>
      <c r="AJ135" s="14"/>
      <c r="AM135" s="14"/>
      <c r="AN135" s="42"/>
      <c r="AP135" s="14"/>
      <c r="AS135" s="42"/>
      <c r="AV135" s="14"/>
      <c r="AX135" s="42"/>
      <c r="AY135" s="14"/>
      <c r="BB135" s="14"/>
      <c r="BC135" s="42"/>
      <c r="BE135" s="14"/>
      <c r="BH135" s="42"/>
      <c r="BK135" s="14"/>
      <c r="BM135" s="42"/>
      <c r="BN135" s="14"/>
    </row>
    <row r="136" spans="1:66" hidden="1" outlineLevel="1">
      <c r="A136" s="43" t="s">
        <v>396</v>
      </c>
      <c r="B136" t="s">
        <v>401</v>
      </c>
      <c r="H136" s="14"/>
      <c r="N136" t="s">
        <v>269</v>
      </c>
      <c r="O136" t="s">
        <v>269</v>
      </c>
      <c r="P136" s="14" t="s">
        <v>269</v>
      </c>
      <c r="Q136" t="s">
        <v>269</v>
      </c>
      <c r="R136" s="35" t="s">
        <v>269</v>
      </c>
      <c r="S136" t="s">
        <v>271</v>
      </c>
      <c r="U136" s="14"/>
      <c r="X136" s="14"/>
      <c r="AA136" s="14"/>
      <c r="AD136" s="42"/>
      <c r="AG136" s="14"/>
      <c r="AJ136" s="14"/>
      <c r="AM136" s="14"/>
      <c r="AN136" s="42"/>
      <c r="AP136" s="14"/>
      <c r="AS136" s="42"/>
      <c r="AV136" s="14"/>
      <c r="AX136" s="42"/>
      <c r="AY136" s="14"/>
      <c r="BB136" s="14"/>
      <c r="BC136" s="42"/>
      <c r="BE136" s="14"/>
      <c r="BH136" s="42"/>
      <c r="BK136" s="14"/>
      <c r="BM136" s="42"/>
      <c r="BN136" s="14"/>
    </row>
    <row r="137" spans="1:66" hidden="1" outlineLevel="1">
      <c r="A137" s="43" t="s">
        <v>396</v>
      </c>
      <c r="B137" s="45" t="s">
        <v>402</v>
      </c>
      <c r="C137" s="45"/>
      <c r="D137" s="45"/>
      <c r="E137" s="45"/>
      <c r="F137" s="45"/>
      <c r="G137" s="45"/>
      <c r="H137" s="46"/>
      <c r="I137" s="45"/>
      <c r="J137" s="45"/>
      <c r="K137" s="45"/>
      <c r="L137" s="45"/>
      <c r="M137" s="45"/>
      <c r="N137" s="45" t="s">
        <v>375</v>
      </c>
      <c r="O137" s="45" t="s">
        <v>375</v>
      </c>
      <c r="P137" s="46" t="s">
        <v>375</v>
      </c>
      <c r="Q137" s="45" t="s">
        <v>375</v>
      </c>
      <c r="R137" s="47" t="s">
        <v>375</v>
      </c>
      <c r="S137" s="45" t="s">
        <v>375</v>
      </c>
      <c r="T137" s="45" t="s">
        <v>375</v>
      </c>
      <c r="U137" s="46" t="s">
        <v>375</v>
      </c>
      <c r="V137" s="45" t="s">
        <v>375</v>
      </c>
      <c r="W137" s="45" t="s">
        <v>375</v>
      </c>
      <c r="X137" s="46" t="s">
        <v>375</v>
      </c>
      <c r="Y137" s="45" t="s">
        <v>375</v>
      </c>
      <c r="Z137" s="45" t="s">
        <v>375</v>
      </c>
      <c r="AA137" s="46" t="s">
        <v>375</v>
      </c>
      <c r="AB137" s="45" t="s">
        <v>375</v>
      </c>
      <c r="AC137" s="45" t="s">
        <v>375</v>
      </c>
      <c r="AD137" s="48" t="s">
        <v>375</v>
      </c>
      <c r="AG137" s="14"/>
      <c r="AJ137" s="14"/>
      <c r="AM137" s="14"/>
      <c r="AN137" s="42"/>
      <c r="AP137" s="14"/>
      <c r="AS137" s="42"/>
      <c r="AV137" s="14"/>
      <c r="AX137" s="42"/>
      <c r="AY137" s="14"/>
      <c r="BB137" s="14"/>
      <c r="BC137" s="42"/>
      <c r="BE137" s="14"/>
      <c r="BH137" s="42"/>
      <c r="BK137" s="14"/>
      <c r="BM137" s="42"/>
      <c r="BN137" s="14"/>
    </row>
    <row r="138" spans="1:66" hidden="1" outlineLevel="1">
      <c r="A138" s="43" t="s">
        <v>396</v>
      </c>
      <c r="H138" s="14"/>
      <c r="P138" s="14"/>
      <c r="U138" s="14"/>
      <c r="X138" s="14"/>
      <c r="AA138" s="14"/>
      <c r="AD138" s="42"/>
      <c r="AG138" s="14"/>
      <c r="AJ138" s="14"/>
      <c r="AM138" s="14"/>
      <c r="AN138" s="42"/>
      <c r="AP138" s="14"/>
      <c r="AS138" s="42"/>
      <c r="AV138" s="14"/>
      <c r="AX138" s="42"/>
      <c r="AY138" s="14"/>
      <c r="BB138" s="14"/>
      <c r="BC138" s="42"/>
      <c r="BE138" s="14"/>
      <c r="BH138" s="42"/>
      <c r="BK138" s="14"/>
      <c r="BM138" s="42"/>
      <c r="BN138" s="14"/>
    </row>
    <row r="139" spans="1:66" hidden="1" outlineLevel="1">
      <c r="A139" s="43" t="s">
        <v>396</v>
      </c>
      <c r="H139" s="14"/>
      <c r="P139" s="14"/>
      <c r="U139" s="14"/>
      <c r="X139" s="14"/>
      <c r="AA139" s="14"/>
      <c r="AD139" s="42"/>
      <c r="AG139" s="14"/>
      <c r="AJ139" s="14"/>
      <c r="AM139" s="14"/>
      <c r="AN139" s="42"/>
      <c r="AP139" s="14"/>
      <c r="AS139" s="42"/>
      <c r="AV139" s="14"/>
      <c r="AX139" s="42"/>
      <c r="AY139" s="14"/>
      <c r="BB139" s="14"/>
      <c r="BC139" s="42"/>
      <c r="BE139" s="14"/>
      <c r="BH139" s="42"/>
      <c r="BK139" s="14"/>
      <c r="BM139" s="42"/>
      <c r="BN139" s="14"/>
    </row>
    <row r="140" spans="1:66" collapsed="1">
      <c r="A140" t="s">
        <v>403</v>
      </c>
      <c r="H140" s="14"/>
      <c r="P140" s="14"/>
      <c r="U140" s="14"/>
      <c r="X140" s="14"/>
      <c r="AA140" s="14"/>
      <c r="AD140" s="42"/>
      <c r="AG140" s="14"/>
      <c r="AJ140" s="14"/>
      <c r="AM140" s="14"/>
      <c r="AN140" s="42"/>
      <c r="AP140" s="14"/>
      <c r="AS140" s="42"/>
      <c r="AV140" s="14"/>
      <c r="AX140" s="42"/>
      <c r="AY140" s="14"/>
      <c r="BB140" s="14"/>
      <c r="BC140" s="42"/>
      <c r="BE140" s="14"/>
      <c r="BH140" s="42"/>
      <c r="BK140" s="14"/>
      <c r="BM140" s="42"/>
      <c r="BN140" s="14"/>
    </row>
    <row r="141" spans="1:66" hidden="1" outlineLevel="1">
      <c r="B141" t="s">
        <v>404</v>
      </c>
      <c r="H141" s="14"/>
      <c r="N141" t="s">
        <v>269</v>
      </c>
      <c r="O141" t="s">
        <v>269</v>
      </c>
      <c r="P141" s="14" t="s">
        <v>269</v>
      </c>
      <c r="Q141" t="s">
        <v>269</v>
      </c>
      <c r="R141" s="35" t="s">
        <v>270</v>
      </c>
      <c r="U141" s="14"/>
      <c r="X141" s="14"/>
      <c r="AA141" s="14"/>
      <c r="AD141" s="42"/>
      <c r="AG141" s="14"/>
      <c r="AJ141" s="14"/>
      <c r="AM141" s="14"/>
      <c r="AN141" s="42"/>
      <c r="AP141" s="14"/>
      <c r="AS141" s="42"/>
      <c r="AU141" s="38"/>
      <c r="AV141" s="14"/>
      <c r="AX141" s="42"/>
      <c r="AY141" s="14"/>
      <c r="BB141" s="14"/>
      <c r="BC141" s="42"/>
      <c r="BE141" s="14"/>
      <c r="BH141" s="42"/>
      <c r="BK141" s="14"/>
      <c r="BM141" s="42"/>
      <c r="BN141" s="14"/>
    </row>
    <row r="142" spans="1:66" hidden="1" outlineLevel="1">
      <c r="A142" s="43" t="s">
        <v>403</v>
      </c>
      <c r="B142" t="s">
        <v>405</v>
      </c>
      <c r="H142" s="14"/>
      <c r="N142" t="s">
        <v>269</v>
      </c>
      <c r="O142" t="s">
        <v>269</v>
      </c>
      <c r="P142" s="14" t="s">
        <v>269</v>
      </c>
      <c r="Q142" t="s">
        <v>269</v>
      </c>
      <c r="R142" s="35" t="s">
        <v>270</v>
      </c>
      <c r="S142" t="s">
        <v>271</v>
      </c>
      <c r="T142" t="s">
        <v>272</v>
      </c>
      <c r="U142" s="14" t="s">
        <v>273</v>
      </c>
      <c r="V142" t="s">
        <v>274</v>
      </c>
      <c r="W142" t="s">
        <v>275</v>
      </c>
      <c r="X142" s="14" t="s">
        <v>276</v>
      </c>
      <c r="Y142" t="s">
        <v>277</v>
      </c>
      <c r="Z142" t="s">
        <v>278</v>
      </c>
      <c r="AA142" s="14" t="s">
        <v>279</v>
      </c>
      <c r="AD142" s="42"/>
      <c r="AG142" s="14"/>
      <c r="AJ142" s="14"/>
      <c r="AM142" s="14"/>
      <c r="AN142" s="42"/>
      <c r="AP142" s="14"/>
      <c r="AS142" s="42"/>
      <c r="AV142" s="14"/>
      <c r="AX142" s="42"/>
      <c r="AY142" s="14"/>
      <c r="BB142" s="14"/>
      <c r="BC142" s="42"/>
      <c r="BE142" s="14"/>
      <c r="BH142" s="42"/>
      <c r="BK142" s="14"/>
      <c r="BM142" s="42"/>
      <c r="BN142" s="14"/>
    </row>
    <row r="143" spans="1:66" hidden="1" outlineLevel="1">
      <c r="A143" s="43" t="s">
        <v>403</v>
      </c>
      <c r="B143" t="s">
        <v>406</v>
      </c>
      <c r="H143" s="14"/>
      <c r="N143" t="s">
        <v>269</v>
      </c>
      <c r="O143" t="s">
        <v>269</v>
      </c>
      <c r="P143" s="14" t="s">
        <v>271</v>
      </c>
      <c r="Q143" t="s">
        <v>272</v>
      </c>
      <c r="R143" s="35" t="s">
        <v>274</v>
      </c>
      <c r="U143" s="14"/>
      <c r="X143" s="14"/>
      <c r="AA143" s="14"/>
      <c r="AD143" s="42"/>
      <c r="AG143" s="14"/>
      <c r="AJ143" s="14"/>
      <c r="AM143" s="14"/>
      <c r="AN143" s="42"/>
      <c r="AP143" s="14"/>
      <c r="AS143" s="42"/>
      <c r="AV143" s="14"/>
      <c r="AX143" s="42"/>
      <c r="AY143" s="14"/>
      <c r="BB143" s="14"/>
      <c r="BC143" s="42"/>
      <c r="BE143" s="14"/>
      <c r="BH143" s="42"/>
      <c r="BK143" s="14"/>
      <c r="BM143" s="42"/>
      <c r="BN143" s="14"/>
    </row>
    <row r="144" spans="1:66" hidden="1" outlineLevel="1">
      <c r="A144" s="43" t="s">
        <v>403</v>
      </c>
      <c r="B144" t="s">
        <v>407</v>
      </c>
      <c r="H144" s="14"/>
      <c r="N144" t="s">
        <v>269</v>
      </c>
      <c r="O144" t="s">
        <v>269</v>
      </c>
      <c r="P144" s="14" t="s">
        <v>269</v>
      </c>
      <c r="Q144" t="s">
        <v>269</v>
      </c>
      <c r="R144" s="35" t="s">
        <v>269</v>
      </c>
      <c r="S144" t="s">
        <v>269</v>
      </c>
      <c r="T144" t="s">
        <v>269</v>
      </c>
      <c r="U144" s="14" t="s">
        <v>269</v>
      </c>
      <c r="V144" t="s">
        <v>269</v>
      </c>
      <c r="W144" t="s">
        <v>269</v>
      </c>
      <c r="X144" s="14" t="s">
        <v>269</v>
      </c>
      <c r="Y144" t="s">
        <v>269</v>
      </c>
      <c r="Z144" t="s">
        <v>269</v>
      </c>
      <c r="AA144" s="14" t="s">
        <v>269</v>
      </c>
      <c r="AB144" t="s">
        <v>270</v>
      </c>
      <c r="AC144" t="s">
        <v>271</v>
      </c>
      <c r="AD144" s="42" t="s">
        <v>275</v>
      </c>
      <c r="AG144" s="14"/>
      <c r="AJ144" s="14"/>
      <c r="AM144" s="14"/>
      <c r="AN144" s="42"/>
      <c r="AP144" s="14"/>
      <c r="AS144" s="42"/>
      <c r="AV144" s="14"/>
      <c r="AX144" s="42"/>
      <c r="AY144" s="14"/>
      <c r="BB144" s="14"/>
      <c r="BC144" s="42"/>
      <c r="BE144" s="14"/>
      <c r="BH144" s="42"/>
      <c r="BK144" s="14"/>
      <c r="BM144" s="42"/>
      <c r="BN144" s="14"/>
    </row>
    <row r="145" spans="1:66" hidden="1" outlineLevel="1">
      <c r="A145" s="43" t="s">
        <v>403</v>
      </c>
      <c r="B145" t="s">
        <v>408</v>
      </c>
      <c r="H145" s="14"/>
      <c r="N145" t="s">
        <v>269</v>
      </c>
      <c r="O145" t="s">
        <v>269</v>
      </c>
      <c r="P145" s="14" t="s">
        <v>269</v>
      </c>
      <c r="Q145" t="s">
        <v>269</v>
      </c>
      <c r="R145" s="35" t="s">
        <v>269</v>
      </c>
      <c r="S145" t="s">
        <v>269</v>
      </c>
      <c r="T145" t="s">
        <v>269</v>
      </c>
      <c r="U145" s="14" t="s">
        <v>269</v>
      </c>
      <c r="V145" t="s">
        <v>269</v>
      </c>
      <c r="W145" t="s">
        <v>269</v>
      </c>
      <c r="X145" s="14" t="s">
        <v>269</v>
      </c>
      <c r="Y145" t="s">
        <v>269</v>
      </c>
      <c r="Z145" t="s">
        <v>269</v>
      </c>
      <c r="AA145" s="14" t="s">
        <v>269</v>
      </c>
      <c r="AB145" t="s">
        <v>269</v>
      </c>
      <c r="AC145" t="s">
        <v>269</v>
      </c>
      <c r="AD145" s="42" t="s">
        <v>269</v>
      </c>
      <c r="AE145" t="s">
        <v>270</v>
      </c>
      <c r="AF145" t="s">
        <v>271</v>
      </c>
      <c r="AG145" s="14" t="s">
        <v>272</v>
      </c>
      <c r="AH145" t="s">
        <v>273</v>
      </c>
      <c r="AI145" t="s">
        <v>274</v>
      </c>
      <c r="AJ145" s="14" t="s">
        <v>275</v>
      </c>
      <c r="AK145" t="s">
        <v>276</v>
      </c>
      <c r="AL145" t="s">
        <v>277</v>
      </c>
      <c r="AM145" s="14" t="s">
        <v>278</v>
      </c>
      <c r="AN145" s="42"/>
      <c r="AP145" s="14"/>
      <c r="AS145" s="42"/>
      <c r="AV145" s="14"/>
      <c r="AX145" s="42"/>
      <c r="AY145" s="14"/>
      <c r="BB145" s="14"/>
      <c r="BC145" s="42"/>
      <c r="BE145" s="14"/>
      <c r="BH145" s="42"/>
      <c r="BK145" s="14"/>
      <c r="BM145" s="42"/>
      <c r="BN145" s="14"/>
    </row>
    <row r="146" spans="1:66" hidden="1" outlineLevel="1">
      <c r="A146" s="43" t="s">
        <v>403</v>
      </c>
      <c r="B146" t="s">
        <v>409</v>
      </c>
      <c r="H146" s="14"/>
      <c r="N146" t="s">
        <v>269</v>
      </c>
      <c r="O146" t="s">
        <v>269</v>
      </c>
      <c r="P146" s="14" t="s">
        <v>269</v>
      </c>
      <c r="Q146" t="s">
        <v>269</v>
      </c>
      <c r="R146" s="35" t="s">
        <v>269</v>
      </c>
      <c r="S146" t="s">
        <v>269</v>
      </c>
      <c r="T146" t="s">
        <v>269</v>
      </c>
      <c r="U146" s="14" t="s">
        <v>269</v>
      </c>
      <c r="V146" t="s">
        <v>269</v>
      </c>
      <c r="W146" t="s">
        <v>269</v>
      </c>
      <c r="X146" s="14" t="s">
        <v>269</v>
      </c>
      <c r="Y146" t="s">
        <v>269</v>
      </c>
      <c r="Z146" t="s">
        <v>269</v>
      </c>
      <c r="AA146" s="14" t="s">
        <v>269</v>
      </c>
      <c r="AB146" t="s">
        <v>269</v>
      </c>
      <c r="AC146" t="s">
        <v>269</v>
      </c>
      <c r="AD146" s="42" t="s">
        <v>269</v>
      </c>
      <c r="AE146" t="s">
        <v>269</v>
      </c>
      <c r="AF146" t="s">
        <v>269</v>
      </c>
      <c r="AG146" s="14" t="s">
        <v>269</v>
      </c>
      <c r="AH146" t="s">
        <v>269</v>
      </c>
      <c r="AI146" t="s">
        <v>269</v>
      </c>
      <c r="AJ146" s="14" t="s">
        <v>269</v>
      </c>
      <c r="AK146" t="s">
        <v>269</v>
      </c>
      <c r="AL146" t="s">
        <v>269</v>
      </c>
      <c r="AM146" s="14" t="s">
        <v>270</v>
      </c>
      <c r="AN146" s="42" t="s">
        <v>271</v>
      </c>
      <c r="AO146" t="s">
        <v>272</v>
      </c>
      <c r="AP146" s="14" t="s">
        <v>273</v>
      </c>
      <c r="AQ146" t="s">
        <v>274</v>
      </c>
      <c r="AS146" s="42"/>
      <c r="AV146" s="14"/>
      <c r="AX146" s="42"/>
      <c r="AY146" s="14"/>
      <c r="BB146" s="14"/>
      <c r="BC146" s="42"/>
      <c r="BE146" s="14"/>
      <c r="BH146" s="42"/>
      <c r="BK146" s="14"/>
      <c r="BM146" s="42"/>
      <c r="BN146" s="14"/>
    </row>
    <row r="147" spans="1:66" hidden="1" outlineLevel="1">
      <c r="A147" s="43" t="s">
        <v>403</v>
      </c>
      <c r="B147" t="s">
        <v>410</v>
      </c>
      <c r="H147" s="14"/>
      <c r="N147" t="s">
        <v>269</v>
      </c>
      <c r="O147" t="s">
        <v>269</v>
      </c>
      <c r="P147" s="14" t="s">
        <v>269</v>
      </c>
      <c r="Q147" t="s">
        <v>269</v>
      </c>
      <c r="R147" s="35" t="s">
        <v>269</v>
      </c>
      <c r="S147" t="s">
        <v>269</v>
      </c>
      <c r="T147" t="s">
        <v>269</v>
      </c>
      <c r="U147" s="14" t="s">
        <v>269</v>
      </c>
      <c r="V147" t="s">
        <v>269</v>
      </c>
      <c r="W147" t="s">
        <v>269</v>
      </c>
      <c r="X147" s="14" t="s">
        <v>269</v>
      </c>
      <c r="Y147" t="s">
        <v>269</v>
      </c>
      <c r="Z147" t="s">
        <v>269</v>
      </c>
      <c r="AA147" s="14" t="s">
        <v>269</v>
      </c>
      <c r="AB147" t="s">
        <v>269</v>
      </c>
      <c r="AC147" t="s">
        <v>269</v>
      </c>
      <c r="AD147" s="42" t="s">
        <v>270</v>
      </c>
      <c r="AE147" t="s">
        <v>271</v>
      </c>
      <c r="AF147" t="s">
        <v>272</v>
      </c>
      <c r="AG147" s="14" t="s">
        <v>275</v>
      </c>
      <c r="AH147" t="s">
        <v>276</v>
      </c>
      <c r="AI147" t="s">
        <v>277</v>
      </c>
      <c r="AJ147" s="14" t="s">
        <v>278</v>
      </c>
      <c r="AK147" t="s">
        <v>279</v>
      </c>
      <c r="AM147" s="14"/>
      <c r="AN147" s="42"/>
      <c r="AP147" s="14"/>
      <c r="AS147" s="42"/>
      <c r="AV147" s="14"/>
      <c r="AX147" s="42"/>
      <c r="AY147" s="14"/>
      <c r="BB147" s="14"/>
      <c r="BC147" s="42"/>
      <c r="BE147" s="14"/>
      <c r="BH147" s="42"/>
      <c r="BK147" s="14"/>
      <c r="BM147" s="42"/>
      <c r="BN147" s="14"/>
    </row>
    <row r="148" spans="1:66" hidden="1" outlineLevel="1">
      <c r="A148" s="43" t="s">
        <v>403</v>
      </c>
      <c r="B148" t="s">
        <v>411</v>
      </c>
      <c r="H148" s="14"/>
      <c r="N148" t="s">
        <v>269</v>
      </c>
      <c r="O148" t="s">
        <v>269</v>
      </c>
      <c r="P148" s="14" t="s">
        <v>269</v>
      </c>
      <c r="Q148" t="s">
        <v>269</v>
      </c>
      <c r="R148" s="35" t="s">
        <v>269</v>
      </c>
      <c r="S148" t="s">
        <v>269</v>
      </c>
      <c r="T148" t="s">
        <v>269</v>
      </c>
      <c r="U148" s="14" t="s">
        <v>269</v>
      </c>
      <c r="V148" t="s">
        <v>269</v>
      </c>
      <c r="W148" t="s">
        <v>269</v>
      </c>
      <c r="X148" s="14" t="s">
        <v>269</v>
      </c>
      <c r="Y148" t="s">
        <v>269</v>
      </c>
      <c r="Z148" t="s">
        <v>269</v>
      </c>
      <c r="AA148" s="14" t="s">
        <v>269</v>
      </c>
      <c r="AB148" t="s">
        <v>269</v>
      </c>
      <c r="AC148" t="s">
        <v>269</v>
      </c>
      <c r="AD148" s="42" t="s">
        <v>269</v>
      </c>
      <c r="AE148" t="s">
        <v>269</v>
      </c>
      <c r="AF148" t="s">
        <v>269</v>
      </c>
      <c r="AG148" s="14" t="s">
        <v>269</v>
      </c>
      <c r="AH148" t="s">
        <v>269</v>
      </c>
      <c r="AI148" t="s">
        <v>269</v>
      </c>
      <c r="AJ148" s="14" t="s">
        <v>269</v>
      </c>
      <c r="AK148" t="s">
        <v>269</v>
      </c>
      <c r="AL148" t="s">
        <v>269</v>
      </c>
      <c r="AM148" s="14" t="s">
        <v>269</v>
      </c>
      <c r="AN148" s="42" t="s">
        <v>269</v>
      </c>
      <c r="AO148" t="s">
        <v>269</v>
      </c>
      <c r="AP148" s="14" t="s">
        <v>269</v>
      </c>
      <c r="AQ148" t="s">
        <v>269</v>
      </c>
      <c r="AR148" t="s">
        <v>269</v>
      </c>
      <c r="AS148" s="42" t="s">
        <v>269</v>
      </c>
      <c r="AT148" t="s">
        <v>269</v>
      </c>
      <c r="AU148" t="s">
        <v>269</v>
      </c>
      <c r="AV148" s="14">
        <v>99</v>
      </c>
      <c r="AW148" t="s">
        <v>270</v>
      </c>
      <c r="AX148" s="42" t="s">
        <v>271</v>
      </c>
      <c r="AY148" s="14" t="s">
        <v>272</v>
      </c>
      <c r="AZ148" t="s">
        <v>273</v>
      </c>
      <c r="BA148" t="s">
        <v>274</v>
      </c>
      <c r="BB148" s="14" t="s">
        <v>275</v>
      </c>
      <c r="BC148" s="42" t="s">
        <v>276</v>
      </c>
      <c r="BD148" t="s">
        <v>277</v>
      </c>
      <c r="BE148" s="14" t="s">
        <v>278</v>
      </c>
      <c r="BF148" t="s">
        <v>279</v>
      </c>
      <c r="BH148" s="42"/>
      <c r="BK148" s="14"/>
      <c r="BM148" s="42"/>
      <c r="BN148" s="14"/>
    </row>
    <row r="149" spans="1:66" hidden="1" outlineLevel="1">
      <c r="A149" s="43" t="s">
        <v>403</v>
      </c>
      <c r="B149" t="s">
        <v>412</v>
      </c>
      <c r="H149" s="14"/>
      <c r="N149" t="s">
        <v>269</v>
      </c>
      <c r="O149" t="s">
        <v>269</v>
      </c>
      <c r="P149" s="14" t="s">
        <v>269</v>
      </c>
      <c r="Q149" t="s">
        <v>269</v>
      </c>
      <c r="R149" s="35" t="s">
        <v>269</v>
      </c>
      <c r="S149" t="s">
        <v>269</v>
      </c>
      <c r="T149" t="s">
        <v>269</v>
      </c>
      <c r="U149" s="14" t="s">
        <v>269</v>
      </c>
      <c r="V149" t="s">
        <v>269</v>
      </c>
      <c r="W149" t="s">
        <v>269</v>
      </c>
      <c r="X149" s="14" t="s">
        <v>269</v>
      </c>
      <c r="Y149" t="s">
        <v>269</v>
      </c>
      <c r="Z149" t="s">
        <v>269</v>
      </c>
      <c r="AA149" s="14" t="s">
        <v>269</v>
      </c>
      <c r="AB149" t="s">
        <v>269</v>
      </c>
      <c r="AC149" t="s">
        <v>269</v>
      </c>
      <c r="AD149" s="42" t="s">
        <v>269</v>
      </c>
      <c r="AE149" t="s">
        <v>269</v>
      </c>
      <c r="AF149" t="s">
        <v>269</v>
      </c>
      <c r="AG149" s="14" t="s">
        <v>269</v>
      </c>
      <c r="AH149" t="s">
        <v>270</v>
      </c>
      <c r="AJ149" s="14"/>
      <c r="AM149" s="14"/>
      <c r="AN149" s="42"/>
      <c r="AP149" s="14"/>
      <c r="AS149" s="42"/>
      <c r="AV149" s="14"/>
      <c r="AX149" s="42"/>
      <c r="AY149" s="14"/>
      <c r="BB149" s="14"/>
      <c r="BC149" s="42"/>
      <c r="BE149" s="14"/>
      <c r="BH149" s="42"/>
      <c r="BK149" s="14"/>
      <c r="BM149" s="42"/>
      <c r="BN149" s="14"/>
    </row>
    <row r="150" spans="1:66" hidden="1" outlineLevel="1">
      <c r="A150" s="43" t="s">
        <v>403</v>
      </c>
      <c r="B150" t="s">
        <v>413</v>
      </c>
      <c r="H150" s="14"/>
      <c r="N150" t="s">
        <v>269</v>
      </c>
      <c r="O150" t="s">
        <v>269</v>
      </c>
      <c r="P150" s="14" t="s">
        <v>269</v>
      </c>
      <c r="Q150" t="s">
        <v>269</v>
      </c>
      <c r="R150" s="35" t="s">
        <v>269</v>
      </c>
      <c r="S150" t="s">
        <v>269</v>
      </c>
      <c r="T150" t="s">
        <v>269</v>
      </c>
      <c r="U150" s="14" t="s">
        <v>269</v>
      </c>
      <c r="V150" t="s">
        <v>269</v>
      </c>
      <c r="W150" t="s">
        <v>269</v>
      </c>
      <c r="X150" s="14" t="s">
        <v>269</v>
      </c>
      <c r="Y150" t="s">
        <v>269</v>
      </c>
      <c r="Z150" t="s">
        <v>269</v>
      </c>
      <c r="AA150" s="14" t="s">
        <v>269</v>
      </c>
      <c r="AB150" t="s">
        <v>269</v>
      </c>
      <c r="AC150" t="s">
        <v>269</v>
      </c>
      <c r="AD150" s="42" t="s">
        <v>269</v>
      </c>
      <c r="AE150" t="s">
        <v>269</v>
      </c>
      <c r="AF150" t="s">
        <v>269</v>
      </c>
      <c r="AG150" s="14" t="s">
        <v>269</v>
      </c>
      <c r="AH150" t="s">
        <v>269</v>
      </c>
      <c r="AI150" t="s">
        <v>269</v>
      </c>
      <c r="AJ150" s="14" t="s">
        <v>271</v>
      </c>
      <c r="AM150" s="14"/>
      <c r="AN150" s="42"/>
      <c r="AP150" s="14"/>
      <c r="AS150" s="42"/>
      <c r="AV150" s="14"/>
      <c r="AX150" s="42"/>
      <c r="AY150" s="14"/>
      <c r="BB150" s="14"/>
      <c r="BC150" s="42"/>
      <c r="BE150" s="14"/>
      <c r="BH150" s="42"/>
      <c r="BK150" s="14"/>
      <c r="BM150" s="42"/>
      <c r="BN150" s="14"/>
    </row>
    <row r="151" spans="1:66" hidden="1" outlineLevel="1">
      <c r="A151" s="43" t="s">
        <v>403</v>
      </c>
      <c r="B151" t="s">
        <v>414</v>
      </c>
      <c r="H151" s="14"/>
      <c r="N151" t="s">
        <v>269</v>
      </c>
      <c r="O151" t="s">
        <v>269</v>
      </c>
      <c r="P151" s="14" t="s">
        <v>269</v>
      </c>
      <c r="Q151" t="s">
        <v>269</v>
      </c>
      <c r="R151" s="35" t="s">
        <v>269</v>
      </c>
      <c r="S151" t="s">
        <v>269</v>
      </c>
      <c r="T151" t="s">
        <v>269</v>
      </c>
      <c r="U151" s="14" t="s">
        <v>269</v>
      </c>
      <c r="V151" t="s">
        <v>269</v>
      </c>
      <c r="W151" t="s">
        <v>269</v>
      </c>
      <c r="X151" s="14" t="s">
        <v>269</v>
      </c>
      <c r="Y151" t="s">
        <v>269</v>
      </c>
      <c r="Z151" t="s">
        <v>269</v>
      </c>
      <c r="AA151" s="14" t="s">
        <v>269</v>
      </c>
      <c r="AB151" t="s">
        <v>269</v>
      </c>
      <c r="AC151" t="s">
        <v>269</v>
      </c>
      <c r="AD151" s="42" t="s">
        <v>269</v>
      </c>
      <c r="AE151" t="s">
        <v>271</v>
      </c>
      <c r="AF151" t="s">
        <v>274</v>
      </c>
      <c r="AG151" s="14"/>
      <c r="AJ151" s="14"/>
      <c r="AM151" s="14"/>
      <c r="AN151" s="42"/>
      <c r="AP151" s="14"/>
      <c r="AS151" s="42"/>
      <c r="AV151" s="14"/>
      <c r="AX151" s="42"/>
      <c r="AY151" s="14"/>
      <c r="BB151" s="14"/>
      <c r="BC151" s="42"/>
      <c r="BE151" s="14"/>
      <c r="BH151" s="42"/>
      <c r="BK151" s="14"/>
      <c r="BM151" s="42"/>
      <c r="BN151" s="14"/>
    </row>
    <row r="152" spans="1:66" hidden="1" outlineLevel="1">
      <c r="A152" s="43" t="s">
        <v>403</v>
      </c>
      <c r="B152" t="s">
        <v>415</v>
      </c>
      <c r="H152" s="14"/>
      <c r="N152" t="s">
        <v>269</v>
      </c>
      <c r="O152" t="s">
        <v>269</v>
      </c>
      <c r="P152" s="14" t="s">
        <v>269</v>
      </c>
      <c r="Q152" t="s">
        <v>269</v>
      </c>
      <c r="R152" s="35" t="s">
        <v>269</v>
      </c>
      <c r="S152" t="s">
        <v>269</v>
      </c>
      <c r="T152" t="s">
        <v>269</v>
      </c>
      <c r="U152" s="14" t="s">
        <v>269</v>
      </c>
      <c r="V152" t="s">
        <v>269</v>
      </c>
      <c r="W152" t="s">
        <v>271</v>
      </c>
      <c r="X152" s="14"/>
      <c r="AA152" s="14"/>
      <c r="AD152" s="42"/>
      <c r="AG152" s="14"/>
      <c r="AJ152" s="14"/>
      <c r="AM152" s="14"/>
      <c r="AN152" s="42"/>
      <c r="AP152" s="14"/>
      <c r="AS152" s="42"/>
      <c r="AV152" s="14"/>
      <c r="AX152" s="42"/>
      <c r="AY152" s="14"/>
      <c r="BB152" s="14"/>
      <c r="BC152" s="42"/>
      <c r="BE152" s="14"/>
      <c r="BH152" s="42"/>
      <c r="BK152" s="14"/>
      <c r="BM152" s="42"/>
      <c r="BN152" s="14"/>
    </row>
    <row r="153" spans="1:66" hidden="1" outlineLevel="1">
      <c r="A153" s="43" t="s">
        <v>403</v>
      </c>
      <c r="B153" t="s">
        <v>416</v>
      </c>
      <c r="H153" s="14"/>
      <c r="N153" t="s">
        <v>269</v>
      </c>
      <c r="O153" t="s">
        <v>269</v>
      </c>
      <c r="P153" s="14" t="s">
        <v>269</v>
      </c>
      <c r="Q153" t="s">
        <v>269</v>
      </c>
      <c r="R153" s="35" t="s">
        <v>269</v>
      </c>
      <c r="S153" t="s">
        <v>269</v>
      </c>
      <c r="T153" t="s">
        <v>269</v>
      </c>
      <c r="U153" s="14" t="s">
        <v>269</v>
      </c>
      <c r="V153" t="s">
        <v>269</v>
      </c>
      <c r="W153" t="s">
        <v>269</v>
      </c>
      <c r="X153" s="14" t="s">
        <v>271</v>
      </c>
      <c r="AA153" s="14"/>
      <c r="AD153" s="42"/>
      <c r="AG153" s="14"/>
      <c r="AJ153" s="14"/>
      <c r="AM153" s="14"/>
      <c r="AN153" s="42"/>
      <c r="AP153" s="14"/>
      <c r="AS153" s="42"/>
      <c r="AV153" s="14"/>
      <c r="AX153" s="42"/>
      <c r="AY153" s="14"/>
      <c r="BB153" s="14"/>
      <c r="BC153" s="42"/>
      <c r="BE153" s="14"/>
      <c r="BH153" s="42"/>
      <c r="BK153" s="14"/>
      <c r="BM153" s="42"/>
      <c r="BN153" s="14"/>
    </row>
    <row r="154" spans="1:66" hidden="1" outlineLevel="1">
      <c r="A154" s="43" t="s">
        <v>403</v>
      </c>
      <c r="B154" t="s">
        <v>417</v>
      </c>
      <c r="H154" s="14"/>
      <c r="N154" t="s">
        <v>269</v>
      </c>
      <c r="O154" t="s">
        <v>269</v>
      </c>
      <c r="P154" s="14" t="s">
        <v>269</v>
      </c>
      <c r="Q154" t="s">
        <v>269</v>
      </c>
      <c r="R154" s="35" t="s">
        <v>269</v>
      </c>
      <c r="S154" t="s">
        <v>272</v>
      </c>
      <c r="T154" t="s">
        <v>273</v>
      </c>
      <c r="U154" s="14" t="s">
        <v>276</v>
      </c>
      <c r="V154" t="s">
        <v>277</v>
      </c>
      <c r="X154" s="14"/>
      <c r="AA154" s="14"/>
      <c r="AD154" s="42"/>
      <c r="AG154" s="14"/>
      <c r="AJ154" s="14"/>
      <c r="AM154" s="14"/>
      <c r="AN154" s="42"/>
      <c r="AP154" s="14"/>
      <c r="AS154" s="42"/>
      <c r="AV154" s="14"/>
      <c r="AX154" s="42"/>
      <c r="AY154" s="14"/>
      <c r="BB154" s="14"/>
      <c r="BC154" s="42"/>
      <c r="BE154" s="14"/>
      <c r="BH154" s="42"/>
      <c r="BK154" s="14"/>
      <c r="BM154" s="42"/>
      <c r="BN154" s="14"/>
    </row>
    <row r="155" spans="1:66" hidden="1" outlineLevel="1">
      <c r="A155" s="43" t="s">
        <v>403</v>
      </c>
      <c r="B155" t="s">
        <v>418</v>
      </c>
      <c r="H155" s="14"/>
      <c r="N155" t="s">
        <v>269</v>
      </c>
      <c r="O155" t="s">
        <v>269</v>
      </c>
      <c r="P155" s="14" t="s">
        <v>271</v>
      </c>
      <c r="Q155" t="s">
        <v>272</v>
      </c>
      <c r="R155" s="35" t="s">
        <v>273</v>
      </c>
      <c r="S155" t="s">
        <v>274</v>
      </c>
      <c r="T155" t="s">
        <v>275</v>
      </c>
      <c r="U155" s="14"/>
      <c r="X155" s="14"/>
      <c r="AA155" s="14"/>
      <c r="AD155" s="42"/>
      <c r="AG155" s="14"/>
      <c r="AJ155" s="14"/>
      <c r="AM155" s="14"/>
      <c r="AN155" s="42"/>
      <c r="AP155" s="14"/>
      <c r="AS155" s="42"/>
      <c r="AV155" s="14"/>
      <c r="AX155" s="42"/>
      <c r="AY155" s="14"/>
      <c r="BB155" s="14"/>
      <c r="BC155" s="42"/>
      <c r="BE155" s="14"/>
      <c r="BH155" s="42"/>
      <c r="BK155" s="14"/>
      <c r="BM155" s="42"/>
      <c r="BN155" s="14"/>
    </row>
    <row r="156" spans="1:66" hidden="1" outlineLevel="1">
      <c r="A156" s="43" t="s">
        <v>403</v>
      </c>
      <c r="B156" t="s">
        <v>419</v>
      </c>
      <c r="H156" s="14"/>
      <c r="N156" t="s">
        <v>269</v>
      </c>
      <c r="O156" t="s">
        <v>269</v>
      </c>
      <c r="P156" s="14" t="s">
        <v>269</v>
      </c>
      <c r="Q156" t="s">
        <v>269</v>
      </c>
      <c r="R156" s="35" t="s">
        <v>269</v>
      </c>
      <c r="S156" t="s">
        <v>269</v>
      </c>
      <c r="T156" t="s">
        <v>269</v>
      </c>
      <c r="U156" s="14" t="s">
        <v>269</v>
      </c>
      <c r="V156" t="s">
        <v>269</v>
      </c>
      <c r="W156" t="s">
        <v>269</v>
      </c>
      <c r="X156" s="14" t="s">
        <v>269</v>
      </c>
      <c r="Y156" t="s">
        <v>269</v>
      </c>
      <c r="Z156" t="s">
        <v>269</v>
      </c>
      <c r="AA156" s="14" t="s">
        <v>269</v>
      </c>
      <c r="AB156" t="s">
        <v>269</v>
      </c>
      <c r="AC156" t="s">
        <v>271</v>
      </c>
      <c r="AD156" s="42" t="s">
        <v>272</v>
      </c>
      <c r="AE156" t="s">
        <v>273</v>
      </c>
      <c r="AF156" t="s">
        <v>274</v>
      </c>
      <c r="AG156" s="14" t="s">
        <v>275</v>
      </c>
      <c r="AH156" t="s">
        <v>276</v>
      </c>
      <c r="AJ156" s="14"/>
      <c r="AM156" s="14"/>
      <c r="AN156" s="42"/>
      <c r="AP156" s="14"/>
      <c r="AS156" s="42"/>
      <c r="AV156" s="14"/>
      <c r="AX156" s="42"/>
      <c r="AY156" s="14"/>
      <c r="BB156" s="14"/>
      <c r="BC156" s="42"/>
      <c r="BE156" s="14"/>
      <c r="BH156" s="42"/>
      <c r="BK156" s="14"/>
      <c r="BM156" s="42"/>
      <c r="BN156" s="14"/>
    </row>
    <row r="157" spans="1:66" hidden="1" outlineLevel="1">
      <c r="A157" s="43" t="s">
        <v>403</v>
      </c>
      <c r="B157" t="s">
        <v>420</v>
      </c>
      <c r="H157" s="14"/>
      <c r="N157" t="s">
        <v>269</v>
      </c>
      <c r="O157" t="s">
        <v>269</v>
      </c>
      <c r="P157" s="14" t="s">
        <v>269</v>
      </c>
      <c r="Q157" t="s">
        <v>269</v>
      </c>
      <c r="R157" s="35" t="s">
        <v>269</v>
      </c>
      <c r="S157" t="s">
        <v>269</v>
      </c>
      <c r="T157" t="s">
        <v>269</v>
      </c>
      <c r="U157" s="14" t="s">
        <v>269</v>
      </c>
      <c r="V157" t="s">
        <v>269</v>
      </c>
      <c r="W157" t="s">
        <v>269</v>
      </c>
      <c r="X157" s="14" t="s">
        <v>272</v>
      </c>
      <c r="Y157" t="s">
        <v>273</v>
      </c>
      <c r="Z157" t="s">
        <v>274</v>
      </c>
      <c r="AA157" s="14" t="s">
        <v>275</v>
      </c>
      <c r="AB157" t="s">
        <v>276</v>
      </c>
      <c r="AC157" t="s">
        <v>277</v>
      </c>
      <c r="AD157" s="42" t="s">
        <v>278</v>
      </c>
      <c r="AE157" t="s">
        <v>279</v>
      </c>
      <c r="AG157" s="14"/>
      <c r="AJ157" s="14"/>
      <c r="AM157" s="14"/>
      <c r="AN157" s="42"/>
      <c r="AP157" s="14"/>
      <c r="AS157" s="42"/>
      <c r="AV157" s="14"/>
      <c r="AX157" s="42"/>
      <c r="AY157" s="14"/>
      <c r="BB157" s="14"/>
      <c r="BC157" s="42"/>
      <c r="BE157" s="14"/>
      <c r="BH157" s="42"/>
      <c r="BK157" s="14"/>
      <c r="BM157" s="42"/>
      <c r="BN157" s="14"/>
    </row>
    <row r="158" spans="1:66" hidden="1" outlineLevel="1">
      <c r="A158" s="43" t="s">
        <v>403</v>
      </c>
      <c r="B158" t="s">
        <v>421</v>
      </c>
      <c r="H158" s="14"/>
      <c r="N158" t="s">
        <v>269</v>
      </c>
      <c r="O158" t="s">
        <v>269</v>
      </c>
      <c r="P158" s="14" t="s">
        <v>269</v>
      </c>
      <c r="Q158" t="s">
        <v>269</v>
      </c>
      <c r="R158" s="35" t="s">
        <v>269</v>
      </c>
      <c r="S158" t="s">
        <v>269</v>
      </c>
      <c r="T158" t="s">
        <v>269</v>
      </c>
      <c r="U158" s="14" t="s">
        <v>269</v>
      </c>
      <c r="V158" t="s">
        <v>269</v>
      </c>
      <c r="W158" t="s">
        <v>269</v>
      </c>
      <c r="X158" s="14" t="s">
        <v>269</v>
      </c>
      <c r="Y158" t="s">
        <v>269</v>
      </c>
      <c r="Z158" t="s">
        <v>269</v>
      </c>
      <c r="AA158" s="14" t="s">
        <v>269</v>
      </c>
      <c r="AB158" t="s">
        <v>269</v>
      </c>
      <c r="AC158" t="s">
        <v>269</v>
      </c>
      <c r="AD158" s="42" t="s">
        <v>269</v>
      </c>
      <c r="AE158" t="s">
        <v>269</v>
      </c>
      <c r="AF158" t="s">
        <v>269</v>
      </c>
      <c r="AG158" s="14" t="s">
        <v>272</v>
      </c>
      <c r="AH158" t="s">
        <v>278</v>
      </c>
      <c r="AJ158" s="14"/>
      <c r="AM158" s="14"/>
      <c r="AN158" s="42"/>
      <c r="AP158" s="14"/>
      <c r="AS158" s="42"/>
      <c r="AV158" s="14"/>
      <c r="AX158" s="42"/>
      <c r="AY158" s="14"/>
      <c r="BB158" s="14"/>
      <c r="BC158" s="42"/>
      <c r="BE158" s="14"/>
      <c r="BH158" s="42"/>
      <c r="BK158" s="14"/>
      <c r="BM158" s="42"/>
      <c r="BN158" s="14"/>
    </row>
    <row r="159" spans="1:66" hidden="1" outlineLevel="1">
      <c r="A159" s="43" t="s">
        <v>403</v>
      </c>
      <c r="B159" t="s">
        <v>422</v>
      </c>
      <c r="H159" s="14"/>
      <c r="N159" t="s">
        <v>269</v>
      </c>
      <c r="O159" t="s">
        <v>269</v>
      </c>
      <c r="P159" s="14" t="s">
        <v>272</v>
      </c>
      <c r="Q159" t="s">
        <v>275</v>
      </c>
      <c r="R159" s="35" t="s">
        <v>276</v>
      </c>
      <c r="S159" t="s">
        <v>277</v>
      </c>
      <c r="T159" t="s">
        <v>278</v>
      </c>
      <c r="U159" s="14"/>
      <c r="X159" s="14"/>
      <c r="AA159" s="14"/>
      <c r="AD159" s="42"/>
      <c r="AG159" s="14"/>
      <c r="AJ159" s="14"/>
      <c r="AM159" s="14"/>
      <c r="AN159" s="42"/>
      <c r="AP159" s="14"/>
      <c r="AS159" s="42"/>
      <c r="AV159" s="14"/>
      <c r="AX159" s="42"/>
      <c r="AY159" s="14"/>
      <c r="BB159" s="14"/>
      <c r="BC159" s="42"/>
      <c r="BE159" s="14"/>
      <c r="BH159" s="42"/>
      <c r="BK159" s="14"/>
      <c r="BM159" s="42"/>
      <c r="BN159" s="14"/>
    </row>
    <row r="160" spans="1:66" hidden="1" outlineLevel="1">
      <c r="A160" s="43" t="s">
        <v>403</v>
      </c>
      <c r="B160" t="s">
        <v>423</v>
      </c>
      <c r="H160" s="14"/>
      <c r="P160" s="14" t="s">
        <v>272</v>
      </c>
      <c r="U160" s="14"/>
      <c r="X160" s="14"/>
      <c r="AA160" s="14"/>
      <c r="AD160" s="42"/>
      <c r="AG160" s="14"/>
      <c r="AJ160" s="14"/>
      <c r="AM160" s="14"/>
      <c r="AN160" s="42"/>
      <c r="AP160" s="14"/>
      <c r="AS160" s="42"/>
      <c r="AV160" s="14"/>
      <c r="AX160" s="42"/>
      <c r="AY160" s="14"/>
      <c r="BB160" s="14"/>
      <c r="BC160" s="42"/>
      <c r="BE160" s="14"/>
      <c r="BH160" s="42"/>
      <c r="BK160" s="14"/>
      <c r="BM160" s="42"/>
      <c r="BN160" s="14"/>
    </row>
    <row r="161" spans="1:66" hidden="1" outlineLevel="1">
      <c r="A161" s="43" t="s">
        <v>403</v>
      </c>
      <c r="B161" t="s">
        <v>424</v>
      </c>
      <c r="H161" s="14"/>
      <c r="N161" t="s">
        <v>269</v>
      </c>
      <c r="O161" t="s">
        <v>269</v>
      </c>
      <c r="P161" s="14" t="s">
        <v>269</v>
      </c>
      <c r="Q161" t="s">
        <v>269</v>
      </c>
      <c r="R161" s="35" t="s">
        <v>269</v>
      </c>
      <c r="S161" t="s">
        <v>269</v>
      </c>
      <c r="T161" t="s">
        <v>269</v>
      </c>
      <c r="U161" s="14" t="s">
        <v>269</v>
      </c>
      <c r="V161" t="s">
        <v>269</v>
      </c>
      <c r="W161" t="s">
        <v>273</v>
      </c>
      <c r="X161" s="14" t="s">
        <v>274</v>
      </c>
      <c r="Y161" t="s">
        <v>275</v>
      </c>
      <c r="Z161" t="s">
        <v>276</v>
      </c>
      <c r="AA161" s="14" t="s">
        <v>277</v>
      </c>
      <c r="AB161" t="s">
        <v>278</v>
      </c>
      <c r="AC161" t="s">
        <v>279</v>
      </c>
      <c r="AD161" s="42"/>
      <c r="AG161" s="14"/>
      <c r="AJ161" s="14"/>
      <c r="AM161" s="14"/>
      <c r="AN161" s="42"/>
      <c r="AP161" s="14"/>
      <c r="AS161" s="42"/>
      <c r="AV161" s="14"/>
      <c r="AX161" s="42"/>
      <c r="AY161" s="14"/>
      <c r="BB161" s="14"/>
      <c r="BC161" s="42"/>
      <c r="BE161" s="14"/>
      <c r="BH161" s="42"/>
      <c r="BK161" s="14"/>
      <c r="BM161" s="42"/>
      <c r="BN161" s="14"/>
    </row>
    <row r="162" spans="1:66" hidden="1" outlineLevel="1">
      <c r="A162" s="43" t="s">
        <v>403</v>
      </c>
      <c r="B162" t="s">
        <v>425</v>
      </c>
      <c r="H162" s="14"/>
      <c r="O162" t="s">
        <v>269</v>
      </c>
      <c r="P162" s="14" t="s">
        <v>278</v>
      </c>
      <c r="Q162" t="s">
        <v>279</v>
      </c>
      <c r="U162" s="14"/>
      <c r="X162" s="14"/>
      <c r="AA162" s="14"/>
      <c r="AD162" s="42"/>
      <c r="AG162" s="14"/>
      <c r="AJ162" s="14"/>
      <c r="AM162" s="14"/>
      <c r="AN162" s="42"/>
      <c r="AP162" s="14"/>
      <c r="AS162" s="42"/>
      <c r="AV162" s="14"/>
      <c r="AX162" s="42"/>
      <c r="AY162" s="14"/>
      <c r="BB162" s="14"/>
      <c r="BC162" s="42"/>
      <c r="BE162" s="14"/>
      <c r="BH162" s="42"/>
      <c r="BK162" s="14"/>
      <c r="BM162" s="42"/>
      <c r="BN162" s="14"/>
    </row>
    <row r="163" spans="1:66" hidden="1" outlineLevel="1">
      <c r="A163" s="43" t="s">
        <v>403</v>
      </c>
      <c r="H163" s="14"/>
      <c r="P163" s="14"/>
      <c r="U163" s="14"/>
      <c r="X163" s="14"/>
      <c r="AA163" s="14"/>
      <c r="AD163" s="42"/>
      <c r="AG163" s="14"/>
      <c r="AJ163" s="14"/>
      <c r="AM163" s="14"/>
      <c r="AN163" s="42"/>
      <c r="AP163" s="14"/>
      <c r="AS163" s="42"/>
      <c r="AV163" s="14"/>
      <c r="AX163" s="42"/>
      <c r="AY163" s="14"/>
      <c r="BB163" s="14"/>
      <c r="BC163" s="42"/>
      <c r="BE163" s="14"/>
      <c r="BH163" s="42"/>
      <c r="BK163" s="14"/>
      <c r="BM163" s="42"/>
      <c r="BN163" s="14"/>
    </row>
    <row r="164" spans="1:66" hidden="1" outlineLevel="1">
      <c r="A164" s="43" t="s">
        <v>403</v>
      </c>
      <c r="H164" s="14"/>
      <c r="P164" s="14"/>
      <c r="U164" s="14"/>
      <c r="X164" s="14"/>
      <c r="AA164" s="14"/>
      <c r="AD164" s="42"/>
      <c r="AG164" s="14"/>
      <c r="AJ164" s="14"/>
      <c r="AM164" s="14"/>
      <c r="AN164" s="42"/>
      <c r="AP164" s="14"/>
      <c r="AS164" s="42"/>
      <c r="AV164" s="14"/>
      <c r="AX164" s="42"/>
      <c r="AY164" s="14"/>
      <c r="BB164" s="14"/>
      <c r="BC164" s="42"/>
      <c r="BE164" s="14"/>
      <c r="BH164" s="42"/>
      <c r="BK164" s="14"/>
      <c r="BM164" s="42"/>
      <c r="BN164" s="14"/>
    </row>
    <row r="165" spans="1:66" hidden="1" outlineLevel="1">
      <c r="A165" s="43" t="s">
        <v>403</v>
      </c>
      <c r="H165" s="14"/>
      <c r="P165" s="14"/>
      <c r="U165" s="14"/>
      <c r="X165" s="14"/>
      <c r="AA165" s="14"/>
      <c r="AD165" s="42"/>
      <c r="AG165" s="14"/>
      <c r="AJ165" s="14"/>
      <c r="AM165" s="14"/>
      <c r="AN165" s="42"/>
      <c r="AP165" s="14"/>
      <c r="AS165" s="42"/>
      <c r="AV165" s="14"/>
      <c r="AX165" s="42"/>
      <c r="AY165" s="14"/>
      <c r="BB165" s="14"/>
      <c r="BC165" s="42"/>
      <c r="BE165" s="14"/>
      <c r="BH165" s="42"/>
      <c r="BK165" s="14"/>
      <c r="BM165" s="42"/>
      <c r="BN165" s="14"/>
    </row>
    <row r="166" spans="1:66" collapsed="1">
      <c r="A166" t="s">
        <v>426</v>
      </c>
      <c r="H166" s="14"/>
      <c r="P166" s="14"/>
      <c r="U166" s="14"/>
      <c r="X166" s="14"/>
      <c r="AA166" s="14"/>
      <c r="AD166" s="42"/>
      <c r="AG166" s="14"/>
      <c r="AJ166" s="14"/>
      <c r="AM166" s="14"/>
      <c r="AN166" s="42"/>
      <c r="AP166" s="14"/>
      <c r="AS166" s="42"/>
      <c r="AV166" s="14"/>
      <c r="AX166" s="42"/>
      <c r="AY166" s="14"/>
      <c r="BB166" s="14"/>
      <c r="BC166" s="42"/>
      <c r="BE166" s="14"/>
      <c r="BH166" s="42"/>
      <c r="BK166" s="14"/>
      <c r="BM166" s="42"/>
      <c r="BN166" s="14"/>
    </row>
    <row r="167" spans="1:66" hidden="1" outlineLevel="1">
      <c r="H167" s="14"/>
      <c r="P167" s="14"/>
      <c r="U167" s="14"/>
      <c r="X167" s="14"/>
      <c r="AA167" s="14"/>
      <c r="AD167" s="42"/>
      <c r="AG167" s="14"/>
      <c r="AJ167" s="14"/>
      <c r="AM167" s="14"/>
      <c r="AN167" s="42"/>
      <c r="AP167" s="14"/>
      <c r="AS167" s="42"/>
      <c r="AV167" s="14"/>
      <c r="AX167" s="42"/>
      <c r="AY167" s="14"/>
      <c r="BB167" s="14"/>
      <c r="BC167" s="42"/>
      <c r="BE167" s="14"/>
      <c r="BH167" s="42"/>
      <c r="BK167" s="14"/>
      <c r="BM167" s="42"/>
      <c r="BN167" s="14"/>
    </row>
    <row r="168" spans="1:66" hidden="1" outlineLevel="1">
      <c r="B168" t="s">
        <v>427</v>
      </c>
      <c r="H168" s="14"/>
      <c r="N168" t="s">
        <v>269</v>
      </c>
      <c r="O168" t="s">
        <v>269</v>
      </c>
      <c r="P168" s="14" t="s">
        <v>270</v>
      </c>
      <c r="Q168" t="s">
        <v>271</v>
      </c>
      <c r="R168" s="35" t="s">
        <v>272</v>
      </c>
      <c r="S168" t="s">
        <v>273</v>
      </c>
      <c r="T168" t="s">
        <v>274</v>
      </c>
      <c r="U168" s="14" t="s">
        <v>275</v>
      </c>
      <c r="V168" t="s">
        <v>276</v>
      </c>
      <c r="W168" t="s">
        <v>278</v>
      </c>
      <c r="X168" s="14" t="s">
        <v>279</v>
      </c>
      <c r="Y168">
        <v>10</v>
      </c>
      <c r="AA168" s="14"/>
      <c r="AD168" s="42"/>
      <c r="AG168" s="14"/>
      <c r="AJ168" s="14"/>
      <c r="AM168" s="14"/>
      <c r="AN168" s="42"/>
      <c r="AP168" s="14"/>
      <c r="AS168" s="42"/>
      <c r="AV168" s="14"/>
      <c r="AX168" s="42"/>
      <c r="AY168" s="14"/>
      <c r="BB168" s="14"/>
      <c r="BC168" s="42"/>
      <c r="BE168" s="14"/>
      <c r="BH168" s="42"/>
      <c r="BK168" s="14"/>
      <c r="BM168" s="42"/>
      <c r="BN168" s="14"/>
    </row>
    <row r="169" spans="1:66" hidden="1" outlineLevel="1">
      <c r="A169" s="43" t="s">
        <v>426</v>
      </c>
      <c r="B169" t="s">
        <v>428</v>
      </c>
      <c r="H169" s="14"/>
      <c r="N169" t="s">
        <v>269</v>
      </c>
      <c r="O169" t="s">
        <v>269</v>
      </c>
      <c r="P169" s="14" t="s">
        <v>269</v>
      </c>
      <c r="Q169" t="s">
        <v>269</v>
      </c>
      <c r="R169" s="35" t="s">
        <v>429</v>
      </c>
      <c r="S169" t="s">
        <v>271</v>
      </c>
      <c r="U169" s="14"/>
      <c r="X169" s="14"/>
      <c r="AA169" s="14"/>
      <c r="AD169" s="42"/>
      <c r="AG169" s="14"/>
      <c r="AJ169" s="14"/>
      <c r="AM169" s="14"/>
      <c r="AN169" s="42"/>
      <c r="AP169" s="14"/>
      <c r="AS169" s="42"/>
      <c r="AV169" s="14"/>
      <c r="AX169" s="42"/>
      <c r="AY169" s="14"/>
      <c r="BB169" s="14"/>
      <c r="BC169" s="42"/>
      <c r="BE169" s="14"/>
      <c r="BH169" s="42"/>
      <c r="BK169" s="14"/>
      <c r="BM169" s="42"/>
      <c r="BN169" s="14"/>
    </row>
    <row r="170" spans="1:66" hidden="1" outlineLevel="1">
      <c r="A170" s="43" t="s">
        <v>426</v>
      </c>
      <c r="B170" t="s">
        <v>430</v>
      </c>
      <c r="H170" s="14"/>
      <c r="N170" t="s">
        <v>269</v>
      </c>
      <c r="O170" t="s">
        <v>269</v>
      </c>
      <c r="P170" s="14" t="s">
        <v>269</v>
      </c>
      <c r="Q170" t="s">
        <v>269</v>
      </c>
      <c r="R170" s="35" t="s">
        <v>269</v>
      </c>
      <c r="S170" t="s">
        <v>269</v>
      </c>
      <c r="T170" t="s">
        <v>269</v>
      </c>
      <c r="U170" s="14" t="s">
        <v>270</v>
      </c>
      <c r="X170" s="14"/>
      <c r="AA170" s="14"/>
      <c r="AD170" s="42"/>
      <c r="AG170" s="14"/>
      <c r="AJ170" s="14"/>
      <c r="AM170" s="14"/>
      <c r="AN170" s="42"/>
      <c r="AP170" s="14"/>
      <c r="AS170" s="42"/>
      <c r="AV170" s="14"/>
      <c r="AX170" s="42"/>
      <c r="AY170" s="14"/>
      <c r="BB170" s="14"/>
      <c r="BC170" s="42"/>
      <c r="BE170" s="14"/>
      <c r="BH170" s="42"/>
      <c r="BK170" s="14"/>
      <c r="BM170" s="42"/>
      <c r="BN170" s="14"/>
    </row>
    <row r="171" spans="1:66" hidden="1" outlineLevel="1">
      <c r="A171" s="43" t="s">
        <v>426</v>
      </c>
      <c r="B171" t="s">
        <v>431</v>
      </c>
      <c r="H171" s="14"/>
      <c r="N171" t="s">
        <v>269</v>
      </c>
      <c r="O171" t="s">
        <v>269</v>
      </c>
      <c r="P171" s="14" t="s">
        <v>269</v>
      </c>
      <c r="Q171" t="s">
        <v>269</v>
      </c>
      <c r="R171" s="35" t="s">
        <v>269</v>
      </c>
      <c r="S171" t="s">
        <v>269</v>
      </c>
      <c r="T171" t="s">
        <v>269</v>
      </c>
      <c r="U171" s="14" t="s">
        <v>269</v>
      </c>
      <c r="V171" t="s">
        <v>270</v>
      </c>
      <c r="W171" t="s">
        <v>275</v>
      </c>
      <c r="X171" s="14"/>
      <c r="AA171" s="14"/>
      <c r="AD171" s="42"/>
      <c r="AG171" s="14"/>
      <c r="AJ171" s="14"/>
      <c r="AM171" s="14"/>
      <c r="AN171" s="42"/>
      <c r="AP171" s="14"/>
      <c r="AS171" s="42"/>
      <c r="AV171" s="14"/>
      <c r="AX171" s="42"/>
      <c r="AY171" s="14"/>
      <c r="BB171" s="14"/>
      <c r="BC171" s="42"/>
      <c r="BE171" s="14"/>
      <c r="BH171" s="42"/>
      <c r="BK171" s="14"/>
      <c r="BM171" s="42"/>
      <c r="BN171" s="14"/>
    </row>
    <row r="172" spans="1:66" hidden="1" outlineLevel="1">
      <c r="A172" s="43" t="s">
        <v>426</v>
      </c>
      <c r="B172" t="s">
        <v>432</v>
      </c>
      <c r="H172" s="14"/>
      <c r="N172" t="s">
        <v>269</v>
      </c>
      <c r="O172" t="s">
        <v>269</v>
      </c>
      <c r="P172" s="14" t="s">
        <v>269</v>
      </c>
      <c r="Q172" t="s">
        <v>269</v>
      </c>
      <c r="R172" s="35" t="s">
        <v>269</v>
      </c>
      <c r="S172" t="s">
        <v>269</v>
      </c>
      <c r="T172" t="s">
        <v>270</v>
      </c>
      <c r="U172" s="14" t="s">
        <v>271</v>
      </c>
      <c r="V172" t="s">
        <v>272</v>
      </c>
      <c r="W172" t="s">
        <v>273</v>
      </c>
      <c r="X172" s="14" t="s">
        <v>274</v>
      </c>
      <c r="Y172" t="s">
        <v>275</v>
      </c>
      <c r="Z172" t="s">
        <v>276</v>
      </c>
      <c r="AA172" s="14" t="s">
        <v>278</v>
      </c>
      <c r="AB172" t="s">
        <v>279</v>
      </c>
      <c r="AC172">
        <v>10</v>
      </c>
      <c r="AD172" s="42">
        <v>11</v>
      </c>
      <c r="AG172" s="14"/>
      <c r="AJ172" s="14"/>
      <c r="AM172" s="14"/>
      <c r="AN172" s="42"/>
      <c r="AP172" s="14"/>
      <c r="AS172" s="42"/>
      <c r="AV172" s="14"/>
      <c r="AX172" s="42"/>
      <c r="AY172" s="14"/>
      <c r="BB172" s="14"/>
      <c r="BC172" s="42"/>
      <c r="BE172" s="14"/>
      <c r="BH172" s="42"/>
      <c r="BK172" s="14"/>
      <c r="BM172" s="42"/>
      <c r="BN172" s="14"/>
    </row>
    <row r="173" spans="1:66" hidden="1" outlineLevel="1">
      <c r="A173" s="43" t="s">
        <v>426</v>
      </c>
      <c r="B173" t="s">
        <v>433</v>
      </c>
      <c r="H173" s="14"/>
      <c r="N173" t="s">
        <v>269</v>
      </c>
      <c r="O173" t="s">
        <v>269</v>
      </c>
      <c r="P173" s="14" t="s">
        <v>269</v>
      </c>
      <c r="Q173" t="s">
        <v>269</v>
      </c>
      <c r="R173" s="35" t="s">
        <v>269</v>
      </c>
      <c r="S173" t="s">
        <v>269</v>
      </c>
      <c r="T173" t="s">
        <v>269</v>
      </c>
      <c r="U173" s="14" t="s">
        <v>269</v>
      </c>
      <c r="V173" t="s">
        <v>269</v>
      </c>
      <c r="W173" t="s">
        <v>269</v>
      </c>
      <c r="X173" s="14" t="s">
        <v>269</v>
      </c>
      <c r="Y173" t="s">
        <v>269</v>
      </c>
      <c r="Z173" t="s">
        <v>269</v>
      </c>
      <c r="AA173" s="14" t="s">
        <v>269</v>
      </c>
      <c r="AB173" t="s">
        <v>269</v>
      </c>
      <c r="AC173" t="s">
        <v>269</v>
      </c>
      <c r="AD173" s="42" t="s">
        <v>269</v>
      </c>
      <c r="AE173" t="s">
        <v>269</v>
      </c>
      <c r="AF173" t="s">
        <v>269</v>
      </c>
      <c r="AG173" s="14" t="s">
        <v>269</v>
      </c>
      <c r="AH173" t="s">
        <v>270</v>
      </c>
      <c r="AI173" t="s">
        <v>271</v>
      </c>
      <c r="AJ173" s="14" t="s">
        <v>272</v>
      </c>
      <c r="AK173" t="s">
        <v>273</v>
      </c>
      <c r="AL173" t="s">
        <v>274</v>
      </c>
      <c r="AM173" s="14" t="s">
        <v>275</v>
      </c>
      <c r="AN173" s="42" t="s">
        <v>276</v>
      </c>
      <c r="AO173" t="s">
        <v>277</v>
      </c>
      <c r="AP173" s="14" t="s">
        <v>278</v>
      </c>
      <c r="AQ173" t="s">
        <v>279</v>
      </c>
      <c r="AR173">
        <v>10</v>
      </c>
      <c r="AS173" s="42">
        <v>11</v>
      </c>
      <c r="AV173" s="14"/>
      <c r="AX173" s="42"/>
      <c r="AY173" s="14"/>
      <c r="BB173" s="14"/>
      <c r="BC173" s="42"/>
      <c r="BE173" s="14"/>
      <c r="BH173" s="42"/>
      <c r="BK173" s="14"/>
      <c r="BM173" s="42"/>
      <c r="BN173" s="14"/>
    </row>
    <row r="174" spans="1:66" hidden="1" outlineLevel="1">
      <c r="A174" s="43" t="s">
        <v>426</v>
      </c>
      <c r="B174" t="s">
        <v>434</v>
      </c>
      <c r="H174" s="14"/>
      <c r="N174" t="s">
        <v>269</v>
      </c>
      <c r="O174" t="s">
        <v>269</v>
      </c>
      <c r="P174" s="14" t="s">
        <v>269</v>
      </c>
      <c r="Q174" t="s">
        <v>269</v>
      </c>
      <c r="R174" s="35" t="s">
        <v>269</v>
      </c>
      <c r="S174" t="s">
        <v>269</v>
      </c>
      <c r="T174" t="s">
        <v>269</v>
      </c>
      <c r="U174" s="14" t="s">
        <v>269</v>
      </c>
      <c r="V174" t="s">
        <v>269</v>
      </c>
      <c r="W174" t="s">
        <v>269</v>
      </c>
      <c r="X174" s="14" t="s">
        <v>269</v>
      </c>
      <c r="Y174" t="s">
        <v>271</v>
      </c>
      <c r="Z174" t="s">
        <v>272</v>
      </c>
      <c r="AA174" s="14" t="s">
        <v>273</v>
      </c>
      <c r="AB174" t="s">
        <v>274</v>
      </c>
      <c r="AC174" t="s">
        <v>276</v>
      </c>
      <c r="AD174" s="42" t="s">
        <v>278</v>
      </c>
      <c r="AE174" t="s">
        <v>269</v>
      </c>
      <c r="AF174" t="s">
        <v>269</v>
      </c>
      <c r="AG174" s="14">
        <v>11</v>
      </c>
      <c r="AJ174" s="14"/>
      <c r="AM174" s="14"/>
      <c r="AN174" s="42"/>
      <c r="AP174" s="14"/>
      <c r="AS174" s="42"/>
      <c r="AV174" s="14"/>
      <c r="AX174" s="42"/>
      <c r="AY174" s="14"/>
      <c r="BB174" s="14"/>
      <c r="BC174" s="42"/>
      <c r="BE174" s="14"/>
      <c r="BH174" s="42"/>
      <c r="BK174" s="14"/>
      <c r="BM174" s="42"/>
      <c r="BN174" s="14"/>
    </row>
    <row r="175" spans="1:66" hidden="1" outlineLevel="1">
      <c r="A175" s="43" t="s">
        <v>426</v>
      </c>
      <c r="B175" t="s">
        <v>435</v>
      </c>
      <c r="H175" s="14"/>
      <c r="N175" t="s">
        <v>269</v>
      </c>
      <c r="O175" t="s">
        <v>269</v>
      </c>
      <c r="P175" s="14" t="s">
        <v>269</v>
      </c>
      <c r="Q175" t="s">
        <v>269</v>
      </c>
      <c r="R175" s="35" t="s">
        <v>269</v>
      </c>
      <c r="S175" t="s">
        <v>269</v>
      </c>
      <c r="T175" t="s">
        <v>269</v>
      </c>
      <c r="U175" s="14" t="s">
        <v>269</v>
      </c>
      <c r="V175" t="s">
        <v>269</v>
      </c>
      <c r="W175" t="s">
        <v>269</v>
      </c>
      <c r="X175" s="14" t="s">
        <v>269</v>
      </c>
      <c r="Y175" t="s">
        <v>269</v>
      </c>
      <c r="Z175" t="s">
        <v>269</v>
      </c>
      <c r="AA175" s="14" t="s">
        <v>269</v>
      </c>
      <c r="AB175" t="s">
        <v>269</v>
      </c>
      <c r="AC175" t="s">
        <v>269</v>
      </c>
      <c r="AD175" s="42" t="s">
        <v>269</v>
      </c>
      <c r="AE175" t="s">
        <v>269</v>
      </c>
      <c r="AF175" t="s">
        <v>269</v>
      </c>
      <c r="AG175" s="14" t="s">
        <v>269</v>
      </c>
      <c r="AH175" t="s">
        <v>270</v>
      </c>
      <c r="AI175" t="s">
        <v>271</v>
      </c>
      <c r="AJ175" s="14" t="s">
        <v>272</v>
      </c>
      <c r="AK175" t="s">
        <v>273</v>
      </c>
      <c r="AL175" t="s">
        <v>274</v>
      </c>
      <c r="AM175" s="14" t="s">
        <v>275</v>
      </c>
      <c r="AN175" s="42" t="s">
        <v>276</v>
      </c>
      <c r="AO175" t="s">
        <v>277</v>
      </c>
      <c r="AP175" s="14" t="s">
        <v>278</v>
      </c>
      <c r="AQ175" t="s">
        <v>279</v>
      </c>
      <c r="AR175">
        <v>10</v>
      </c>
      <c r="AS175" s="42">
        <v>11</v>
      </c>
      <c r="AV175" s="14"/>
      <c r="AX175" s="42"/>
      <c r="AY175" s="14"/>
      <c r="BB175" s="14"/>
      <c r="BC175" s="42"/>
      <c r="BE175" s="14"/>
      <c r="BH175" s="42"/>
      <c r="BK175" s="14"/>
      <c r="BM175" s="42"/>
      <c r="BN175" s="14"/>
    </row>
    <row r="176" spans="1:66" hidden="1" outlineLevel="1">
      <c r="A176" s="43" t="s">
        <v>426</v>
      </c>
      <c r="B176" t="s">
        <v>436</v>
      </c>
      <c r="H176" s="14"/>
      <c r="N176" t="s">
        <v>269</v>
      </c>
      <c r="O176" t="s">
        <v>269</v>
      </c>
      <c r="P176" s="14" t="s">
        <v>269</v>
      </c>
      <c r="Q176" t="s">
        <v>269</v>
      </c>
      <c r="R176" s="35" t="s">
        <v>269</v>
      </c>
      <c r="S176" t="s">
        <v>269</v>
      </c>
      <c r="T176" t="s">
        <v>269</v>
      </c>
      <c r="U176" s="14" t="s">
        <v>269</v>
      </c>
      <c r="V176" t="s">
        <v>269</v>
      </c>
      <c r="W176" t="s">
        <v>269</v>
      </c>
      <c r="X176" s="14" t="s">
        <v>269</v>
      </c>
      <c r="Y176" t="s">
        <v>269</v>
      </c>
      <c r="Z176" t="s">
        <v>269</v>
      </c>
      <c r="AA176" s="14" t="s">
        <v>269</v>
      </c>
      <c r="AB176" t="s">
        <v>269</v>
      </c>
      <c r="AC176" t="s">
        <v>269</v>
      </c>
      <c r="AD176" s="42" t="s">
        <v>269</v>
      </c>
      <c r="AE176" t="s">
        <v>269</v>
      </c>
      <c r="AF176" t="s">
        <v>269</v>
      </c>
      <c r="AG176" s="14" t="s">
        <v>269</v>
      </c>
      <c r="AH176" t="s">
        <v>269</v>
      </c>
      <c r="AI176" t="s">
        <v>269</v>
      </c>
      <c r="AJ176" s="14" t="s">
        <v>269</v>
      </c>
      <c r="AK176" t="s">
        <v>269</v>
      </c>
      <c r="AL176" t="s">
        <v>270</v>
      </c>
      <c r="AM176" s="14" t="s">
        <v>271</v>
      </c>
      <c r="AN176" s="42" t="s">
        <v>272</v>
      </c>
      <c r="AO176" t="s">
        <v>273</v>
      </c>
      <c r="AP176" s="14" t="s">
        <v>274</v>
      </c>
      <c r="AQ176" t="s">
        <v>275</v>
      </c>
      <c r="AR176" t="s">
        <v>276</v>
      </c>
      <c r="AS176" s="42" t="s">
        <v>277</v>
      </c>
      <c r="AT176" t="s">
        <v>278</v>
      </c>
      <c r="AU176">
        <v>10</v>
      </c>
      <c r="AV176" s="14">
        <v>11</v>
      </c>
      <c r="AX176" s="42"/>
      <c r="AY176" s="14"/>
      <c r="BB176" s="14"/>
      <c r="BC176" s="42"/>
      <c r="BE176" s="14"/>
      <c r="BH176" s="42"/>
      <c r="BK176" s="14"/>
      <c r="BM176" s="42"/>
      <c r="BN176" s="14"/>
    </row>
    <row r="177" spans="1:66" hidden="1" outlineLevel="1">
      <c r="A177" s="43" t="s">
        <v>426</v>
      </c>
      <c r="B177" t="s">
        <v>437</v>
      </c>
      <c r="H177" s="14"/>
      <c r="N177" t="s">
        <v>269</v>
      </c>
      <c r="O177" t="s">
        <v>269</v>
      </c>
      <c r="P177" s="14" t="s">
        <v>269</v>
      </c>
      <c r="Q177" t="s">
        <v>269</v>
      </c>
      <c r="R177" s="35" t="s">
        <v>269</v>
      </c>
      <c r="S177" t="s">
        <v>269</v>
      </c>
      <c r="T177" t="s">
        <v>269</v>
      </c>
      <c r="U177" s="14" t="s">
        <v>269</v>
      </c>
      <c r="V177" t="s">
        <v>269</v>
      </c>
      <c r="W177" t="s">
        <v>269</v>
      </c>
      <c r="X177" s="14" t="s">
        <v>269</v>
      </c>
      <c r="Y177" t="s">
        <v>269</v>
      </c>
      <c r="Z177" t="s">
        <v>269</v>
      </c>
      <c r="AA177" s="14" t="s">
        <v>269</v>
      </c>
      <c r="AB177" t="s">
        <v>269</v>
      </c>
      <c r="AC177" t="s">
        <v>269</v>
      </c>
      <c r="AD177" s="42" t="s">
        <v>269</v>
      </c>
      <c r="AE177" t="s">
        <v>269</v>
      </c>
      <c r="AF177" t="s">
        <v>269</v>
      </c>
      <c r="AG177" s="14" t="s">
        <v>269</v>
      </c>
      <c r="AH177" t="s">
        <v>269</v>
      </c>
      <c r="AI177" t="s">
        <v>269</v>
      </c>
      <c r="AJ177" s="14" t="s">
        <v>269</v>
      </c>
      <c r="AK177" t="s">
        <v>269</v>
      </c>
      <c r="AL177" t="s">
        <v>269</v>
      </c>
      <c r="AM177" s="14" t="s">
        <v>269</v>
      </c>
      <c r="AN177" s="42" t="s">
        <v>270</v>
      </c>
      <c r="AO177" t="s">
        <v>271</v>
      </c>
      <c r="AP177" s="14" t="s">
        <v>272</v>
      </c>
      <c r="AQ177" t="s">
        <v>309</v>
      </c>
      <c r="AR177" t="s">
        <v>274</v>
      </c>
      <c r="AS177" s="42" t="s">
        <v>275</v>
      </c>
      <c r="AT177" t="s">
        <v>276</v>
      </c>
      <c r="AU177" t="s">
        <v>277</v>
      </c>
      <c r="AV177" s="14" t="s">
        <v>278</v>
      </c>
      <c r="AW177" t="s">
        <v>279</v>
      </c>
      <c r="AX177" s="42">
        <v>10</v>
      </c>
      <c r="AY177" s="14">
        <v>11</v>
      </c>
      <c r="BB177" s="14"/>
      <c r="BC177" s="42"/>
      <c r="BE177" s="14"/>
      <c r="BH177" s="42"/>
      <c r="BK177" s="14"/>
      <c r="BM177" s="42"/>
      <c r="BN177" s="14"/>
    </row>
    <row r="178" spans="1:66" hidden="1" outlineLevel="1">
      <c r="A178" s="43" t="s">
        <v>426</v>
      </c>
      <c r="B178" t="s">
        <v>438</v>
      </c>
      <c r="H178" s="14"/>
      <c r="N178" t="s">
        <v>269</v>
      </c>
      <c r="O178" t="s">
        <v>269</v>
      </c>
      <c r="P178" s="14" t="s">
        <v>269</v>
      </c>
      <c r="Q178" t="s">
        <v>269</v>
      </c>
      <c r="R178" s="35" t="s">
        <v>269</v>
      </c>
      <c r="S178" t="s">
        <v>269</v>
      </c>
      <c r="T178" t="s">
        <v>269</v>
      </c>
      <c r="U178" s="14" t="s">
        <v>269</v>
      </c>
      <c r="V178" t="s">
        <v>269</v>
      </c>
      <c r="W178" t="s">
        <v>269</v>
      </c>
      <c r="X178" s="14" t="s">
        <v>269</v>
      </c>
      <c r="Y178" t="s">
        <v>269</v>
      </c>
      <c r="Z178" t="s">
        <v>269</v>
      </c>
      <c r="AA178" s="14" t="s">
        <v>269</v>
      </c>
      <c r="AB178" t="s">
        <v>269</v>
      </c>
      <c r="AC178" t="s">
        <v>269</v>
      </c>
      <c r="AD178" s="42" t="s">
        <v>269</v>
      </c>
      <c r="AE178" t="s">
        <v>269</v>
      </c>
      <c r="AF178" t="s">
        <v>269</v>
      </c>
      <c r="AG178" s="14" t="s">
        <v>269</v>
      </c>
      <c r="AH178">
        <v>99</v>
      </c>
      <c r="AI178" t="s">
        <v>271</v>
      </c>
      <c r="AJ178" s="14" t="s">
        <v>272</v>
      </c>
      <c r="AK178" t="s">
        <v>273</v>
      </c>
      <c r="AL178" t="s">
        <v>274</v>
      </c>
      <c r="AM178" s="14" t="s">
        <v>276</v>
      </c>
      <c r="AN178" s="42" t="s">
        <v>277</v>
      </c>
      <c r="AO178" t="s">
        <v>278</v>
      </c>
      <c r="AP178" s="14" t="s">
        <v>279</v>
      </c>
      <c r="AQ178">
        <v>10</v>
      </c>
      <c r="AR178">
        <v>11</v>
      </c>
      <c r="AS178" s="42"/>
      <c r="AV178" s="14"/>
      <c r="AX178" s="42"/>
      <c r="AY178" s="14"/>
      <c r="BB178" s="14"/>
      <c r="BC178" s="42"/>
      <c r="BE178" s="14"/>
      <c r="BH178" s="42"/>
      <c r="BK178" s="14"/>
      <c r="BM178" s="42"/>
      <c r="BN178" s="14"/>
    </row>
    <row r="179" spans="1:66" hidden="1" outlineLevel="1">
      <c r="A179" s="43" t="s">
        <v>426</v>
      </c>
      <c r="B179" t="s">
        <v>439</v>
      </c>
      <c r="H179" s="14"/>
      <c r="N179" t="s">
        <v>269</v>
      </c>
      <c r="O179" t="s">
        <v>269</v>
      </c>
      <c r="P179" s="14" t="s">
        <v>269</v>
      </c>
      <c r="Q179" t="s">
        <v>273</v>
      </c>
      <c r="R179" s="35" t="s">
        <v>274</v>
      </c>
      <c r="S179" t="s">
        <v>275</v>
      </c>
      <c r="U179" s="14"/>
      <c r="X179" s="14"/>
      <c r="AA179" s="14"/>
      <c r="AD179" s="42"/>
      <c r="AG179" s="14"/>
      <c r="AJ179" s="14"/>
      <c r="AM179" s="14"/>
      <c r="AN179" s="42"/>
      <c r="AP179" s="14"/>
      <c r="AS179" s="42"/>
      <c r="AV179" s="14"/>
      <c r="AX179" s="42"/>
      <c r="AY179" s="14"/>
      <c r="BB179" s="14"/>
      <c r="BC179" s="42"/>
      <c r="BE179" s="14"/>
      <c r="BH179" s="42"/>
      <c r="BK179" s="14"/>
      <c r="BM179" s="42"/>
      <c r="BN179" s="14"/>
    </row>
    <row r="180" spans="1:66" hidden="1" outlineLevel="1">
      <c r="A180" s="43" t="s">
        <v>426</v>
      </c>
      <c r="B180" t="s">
        <v>440</v>
      </c>
      <c r="H180" s="14"/>
      <c r="N180" t="s">
        <v>269</v>
      </c>
      <c r="O180" t="s">
        <v>269</v>
      </c>
      <c r="P180" s="14" t="s">
        <v>269</v>
      </c>
      <c r="Q180" t="s">
        <v>269</v>
      </c>
      <c r="R180" s="35" t="s">
        <v>269</v>
      </c>
      <c r="S180" t="s">
        <v>269</v>
      </c>
      <c r="T180" t="s">
        <v>269</v>
      </c>
      <c r="U180" s="14" t="s">
        <v>269</v>
      </c>
      <c r="V180" t="s">
        <v>269</v>
      </c>
      <c r="W180" t="s">
        <v>269</v>
      </c>
      <c r="X180" s="14" t="s">
        <v>269</v>
      </c>
      <c r="Y180" t="s">
        <v>269</v>
      </c>
      <c r="Z180" t="s">
        <v>269</v>
      </c>
      <c r="AA180" s="14" t="s">
        <v>269</v>
      </c>
      <c r="AB180" t="s">
        <v>269</v>
      </c>
      <c r="AC180" t="s">
        <v>269</v>
      </c>
      <c r="AD180" s="42" t="s">
        <v>269</v>
      </c>
      <c r="AE180" t="s">
        <v>269</v>
      </c>
      <c r="AF180" t="s">
        <v>269</v>
      </c>
      <c r="AG180" s="14" t="s">
        <v>269</v>
      </c>
      <c r="AH180" t="s">
        <v>269</v>
      </c>
      <c r="AI180" t="s">
        <v>269</v>
      </c>
      <c r="AJ180" s="14" t="s">
        <v>269</v>
      </c>
      <c r="AK180" t="s">
        <v>269</v>
      </c>
      <c r="AL180" t="s">
        <v>269</v>
      </c>
      <c r="AM180" s="14" t="s">
        <v>269</v>
      </c>
      <c r="AN180" s="42" t="s">
        <v>269</v>
      </c>
      <c r="AO180" t="s">
        <v>269</v>
      </c>
      <c r="AP180" s="14" t="s">
        <v>269</v>
      </c>
      <c r="AQ180" t="s">
        <v>269</v>
      </c>
      <c r="AR180" t="s">
        <v>269</v>
      </c>
      <c r="AS180" s="42" t="s">
        <v>271</v>
      </c>
      <c r="AT180" t="s">
        <v>272</v>
      </c>
      <c r="AU180" t="s">
        <v>274</v>
      </c>
      <c r="AV180" s="14" t="s">
        <v>275</v>
      </c>
      <c r="AW180" t="s">
        <v>276</v>
      </c>
      <c r="AX180" s="42" t="s">
        <v>277</v>
      </c>
      <c r="AY180" s="14" t="s">
        <v>278</v>
      </c>
      <c r="AZ180" t="s">
        <v>279</v>
      </c>
      <c r="BA180">
        <v>10</v>
      </c>
      <c r="BB180" s="14">
        <v>11</v>
      </c>
      <c r="BC180" s="42"/>
      <c r="BE180" s="14"/>
      <c r="BH180" s="42"/>
      <c r="BK180" s="14"/>
      <c r="BM180" s="42"/>
      <c r="BN180" s="14"/>
    </row>
    <row r="181" spans="1:66" hidden="1" outlineLevel="1">
      <c r="A181" s="43" t="s">
        <v>426</v>
      </c>
      <c r="B181" t="s">
        <v>441</v>
      </c>
      <c r="H181" s="14"/>
      <c r="N181" t="s">
        <v>269</v>
      </c>
      <c r="O181" t="s">
        <v>269</v>
      </c>
      <c r="P181" s="14" t="s">
        <v>269</v>
      </c>
      <c r="Q181" t="s">
        <v>269</v>
      </c>
      <c r="R181" s="35" t="s">
        <v>269</v>
      </c>
      <c r="S181" t="s">
        <v>269</v>
      </c>
      <c r="T181" t="s">
        <v>269</v>
      </c>
      <c r="U181" s="14" t="s">
        <v>269</v>
      </c>
      <c r="V181" t="s">
        <v>269</v>
      </c>
      <c r="W181" t="s">
        <v>269</v>
      </c>
      <c r="X181" s="14" t="s">
        <v>269</v>
      </c>
      <c r="Y181" t="s">
        <v>271</v>
      </c>
      <c r="Z181" t="s">
        <v>275</v>
      </c>
      <c r="AA181" s="14"/>
      <c r="AD181" s="42"/>
      <c r="AG181" s="14"/>
      <c r="AJ181" s="14"/>
      <c r="AM181" s="14"/>
      <c r="AN181" s="42"/>
      <c r="AP181" s="14"/>
      <c r="AS181" s="42"/>
      <c r="AV181" s="14"/>
      <c r="AX181" s="42"/>
      <c r="AY181" s="14"/>
      <c r="BB181" s="14"/>
      <c r="BC181" s="42"/>
      <c r="BE181" s="14"/>
      <c r="BH181" s="42"/>
      <c r="BK181" s="14"/>
      <c r="BM181" s="42"/>
      <c r="BN181" s="14"/>
    </row>
    <row r="182" spans="1:66" hidden="1" outlineLevel="1">
      <c r="A182" s="43" t="s">
        <v>426</v>
      </c>
      <c r="B182" t="s">
        <v>442</v>
      </c>
      <c r="H182" s="14"/>
      <c r="N182" t="s">
        <v>269</v>
      </c>
      <c r="P182" s="14" t="s">
        <v>275</v>
      </c>
      <c r="U182" s="14"/>
      <c r="X182" s="14"/>
      <c r="AA182" s="14"/>
      <c r="AD182" s="42"/>
      <c r="AG182" s="14"/>
      <c r="AJ182" s="14"/>
      <c r="AM182" s="14"/>
      <c r="AN182" s="42"/>
      <c r="AP182" s="14"/>
      <c r="AS182" s="42"/>
      <c r="AV182" s="14"/>
      <c r="AX182" s="42"/>
      <c r="AY182" s="14"/>
      <c r="BB182" s="14"/>
      <c r="BC182" s="42"/>
      <c r="BE182" s="14"/>
      <c r="BH182" s="42"/>
      <c r="BK182" s="14"/>
      <c r="BM182" s="42"/>
      <c r="BN182" s="14"/>
    </row>
    <row r="183" spans="1:66" hidden="1" outlineLevel="1">
      <c r="A183" s="43" t="s">
        <v>426</v>
      </c>
      <c r="B183" t="s">
        <v>443</v>
      </c>
      <c r="H183" s="14"/>
      <c r="N183" t="s">
        <v>269</v>
      </c>
      <c r="O183" t="s">
        <v>269</v>
      </c>
      <c r="P183" s="14" t="s">
        <v>275</v>
      </c>
      <c r="Q183" t="s">
        <v>277</v>
      </c>
      <c r="R183" s="35" t="s">
        <v>278</v>
      </c>
      <c r="U183" s="14"/>
      <c r="X183" s="14"/>
      <c r="AA183" s="14"/>
      <c r="AD183" s="42"/>
      <c r="AG183" s="14"/>
      <c r="AJ183" s="14"/>
      <c r="AM183" s="14"/>
      <c r="AN183" s="42"/>
      <c r="AP183" s="14"/>
      <c r="AS183" s="42"/>
      <c r="AV183" s="14"/>
      <c r="AX183" s="42"/>
      <c r="AY183" s="14"/>
      <c r="BB183" s="14"/>
      <c r="BC183" s="42"/>
      <c r="BE183" s="14"/>
      <c r="BH183" s="42"/>
      <c r="BK183" s="14"/>
      <c r="BM183" s="42"/>
      <c r="BN183" s="14"/>
    </row>
    <row r="184" spans="1:66" hidden="1" outlineLevel="1">
      <c r="A184" s="43" t="s">
        <v>426</v>
      </c>
      <c r="B184" t="s">
        <v>444</v>
      </c>
      <c r="H184" s="14"/>
      <c r="O184" t="s">
        <v>269</v>
      </c>
      <c r="P184" s="14" t="s">
        <v>275</v>
      </c>
      <c r="Q184" t="s">
        <v>278</v>
      </c>
      <c r="R184" s="35">
        <v>11</v>
      </c>
      <c r="U184" s="14"/>
      <c r="X184" s="14"/>
      <c r="AA184" s="14"/>
      <c r="AD184" s="42"/>
      <c r="AG184" s="14"/>
      <c r="AJ184" s="14"/>
      <c r="AM184" s="14"/>
      <c r="AN184" s="42"/>
      <c r="AP184" s="14"/>
      <c r="AS184" s="42"/>
      <c r="AV184" s="14"/>
      <c r="AX184" s="42"/>
      <c r="AY184" s="14"/>
      <c r="BB184" s="14"/>
      <c r="BC184" s="42"/>
      <c r="BE184" s="14"/>
      <c r="BH184" s="42"/>
      <c r="BK184" s="14"/>
      <c r="BM184" s="42"/>
      <c r="BN184" s="14"/>
    </row>
    <row r="185" spans="1:66" hidden="1" outlineLevel="1">
      <c r="A185" s="43" t="s">
        <v>426</v>
      </c>
      <c r="B185" t="s">
        <v>445</v>
      </c>
      <c r="H185" s="14"/>
      <c r="N185" t="s">
        <v>269</v>
      </c>
      <c r="O185" t="s">
        <v>269</v>
      </c>
      <c r="P185" s="14" t="s">
        <v>275</v>
      </c>
      <c r="Q185" t="s">
        <v>276</v>
      </c>
      <c r="U185" s="14"/>
      <c r="X185" s="14"/>
      <c r="AA185" s="14"/>
      <c r="AD185" s="42"/>
      <c r="AG185" s="14"/>
      <c r="AJ185" s="14"/>
      <c r="AM185" s="14"/>
      <c r="AN185" s="42"/>
      <c r="AP185" s="14"/>
      <c r="AS185" s="42"/>
      <c r="AV185" s="14"/>
      <c r="AX185" s="42"/>
      <c r="AY185" s="14"/>
      <c r="BB185" s="14"/>
      <c r="BC185" s="42"/>
      <c r="BE185" s="14"/>
      <c r="BH185" s="42"/>
      <c r="BK185" s="14"/>
      <c r="BM185" s="42"/>
      <c r="BN185" s="14"/>
    </row>
    <row r="186" spans="1:66" hidden="1" outlineLevel="1">
      <c r="A186" s="43" t="s">
        <v>426</v>
      </c>
      <c r="B186" t="s">
        <v>446</v>
      </c>
      <c r="H186" s="14"/>
      <c r="N186" t="s">
        <v>269</v>
      </c>
      <c r="O186" t="s">
        <v>269</v>
      </c>
      <c r="P186" s="14" t="s">
        <v>276</v>
      </c>
      <c r="Q186" t="s">
        <v>277</v>
      </c>
      <c r="R186" s="35" t="s">
        <v>278</v>
      </c>
      <c r="S186" t="s">
        <v>279</v>
      </c>
      <c r="T186">
        <v>10</v>
      </c>
      <c r="U186" s="14">
        <v>11</v>
      </c>
      <c r="X186" s="14"/>
      <c r="AA186" s="14"/>
      <c r="AD186" s="42"/>
      <c r="AG186" s="14"/>
      <c r="AJ186" s="14"/>
      <c r="AM186" s="14"/>
      <c r="AN186" s="42"/>
      <c r="AP186" s="14"/>
      <c r="AS186" s="42"/>
      <c r="AV186" s="14"/>
      <c r="AX186" s="42"/>
      <c r="AY186" s="14"/>
      <c r="BB186" s="14"/>
      <c r="BC186" s="42"/>
      <c r="BE186" s="14"/>
      <c r="BH186" s="42"/>
      <c r="BK186" s="14"/>
      <c r="BM186" s="42"/>
      <c r="BN186" s="14"/>
    </row>
    <row r="187" spans="1:66" hidden="1" outlineLevel="1">
      <c r="A187" s="43" t="s">
        <v>426</v>
      </c>
      <c r="B187" t="s">
        <v>447</v>
      </c>
      <c r="H187" s="14"/>
      <c r="O187" t="s">
        <v>269</v>
      </c>
      <c r="P187" s="14" t="s">
        <v>277</v>
      </c>
      <c r="Q187" t="s">
        <v>279</v>
      </c>
      <c r="U187" s="14"/>
      <c r="X187" s="14"/>
      <c r="AA187" s="14"/>
      <c r="AD187" s="42"/>
      <c r="AG187" s="14"/>
      <c r="AJ187" s="14"/>
      <c r="AM187" s="14"/>
      <c r="AN187" s="42"/>
      <c r="AP187" s="14"/>
      <c r="AS187" s="42"/>
      <c r="AV187" s="14"/>
      <c r="AX187" s="42"/>
      <c r="AY187" s="14"/>
      <c r="BB187" s="14"/>
      <c r="BC187" s="42"/>
      <c r="BE187" s="14"/>
      <c r="BH187" s="42"/>
      <c r="BK187" s="14"/>
      <c r="BM187" s="42"/>
      <c r="BN187" s="14"/>
    </row>
    <row r="188" spans="1:66" hidden="1" outlineLevel="1">
      <c r="A188" s="43" t="s">
        <v>426</v>
      </c>
      <c r="B188" t="s">
        <v>448</v>
      </c>
      <c r="H188" s="14"/>
      <c r="P188" s="14" t="s">
        <v>277</v>
      </c>
      <c r="U188" s="14"/>
      <c r="X188" s="14"/>
      <c r="AA188" s="14"/>
      <c r="AD188" s="42"/>
      <c r="AG188" s="14"/>
      <c r="AJ188" s="14"/>
      <c r="AM188" s="14"/>
      <c r="AN188" s="42"/>
      <c r="AP188" s="14"/>
      <c r="AS188" s="42"/>
      <c r="AV188" s="14"/>
      <c r="AX188" s="42"/>
      <c r="AY188" s="14"/>
      <c r="BB188" s="14"/>
      <c r="BC188" s="42"/>
      <c r="BE188" s="14"/>
      <c r="BH188" s="42"/>
      <c r="BK188" s="14"/>
      <c r="BM188" s="42"/>
      <c r="BN188" s="14"/>
    </row>
    <row r="189" spans="1:66" hidden="1" outlineLevel="1">
      <c r="A189" s="43" t="s">
        <v>426</v>
      </c>
      <c r="B189" t="s">
        <v>449</v>
      </c>
      <c r="H189" s="14"/>
      <c r="O189" t="s">
        <v>269</v>
      </c>
      <c r="P189" s="14" t="s">
        <v>277</v>
      </c>
      <c r="Q189" t="s">
        <v>278</v>
      </c>
      <c r="U189" s="14"/>
      <c r="X189" s="14"/>
      <c r="AA189" s="14"/>
      <c r="AD189" s="42"/>
      <c r="AG189" s="14"/>
      <c r="AJ189" s="14"/>
      <c r="AM189" s="14"/>
      <c r="AN189" s="42"/>
      <c r="AP189" s="14"/>
      <c r="AS189" s="42"/>
      <c r="AV189" s="14"/>
      <c r="AX189" s="42"/>
      <c r="AY189" s="14"/>
      <c r="BB189" s="14"/>
      <c r="BC189" s="42"/>
      <c r="BE189" s="14"/>
      <c r="BH189" s="42"/>
      <c r="BK189" s="14"/>
      <c r="BM189" s="42"/>
      <c r="BN189" s="14"/>
    </row>
    <row r="190" spans="1:66" hidden="1" outlineLevel="1">
      <c r="A190" s="43" t="s">
        <v>426</v>
      </c>
      <c r="B190" t="s">
        <v>450</v>
      </c>
      <c r="H190" s="14"/>
      <c r="N190" t="s">
        <v>269</v>
      </c>
      <c r="O190" t="s">
        <v>269</v>
      </c>
      <c r="P190" s="14" t="s">
        <v>269</v>
      </c>
      <c r="Q190" t="s">
        <v>269</v>
      </c>
      <c r="R190" s="35" t="s">
        <v>269</v>
      </c>
      <c r="S190" t="s">
        <v>269</v>
      </c>
      <c r="T190" t="s">
        <v>269</v>
      </c>
      <c r="U190" s="14" t="s">
        <v>278</v>
      </c>
      <c r="V190" t="s">
        <v>279</v>
      </c>
      <c r="W190">
        <v>10</v>
      </c>
      <c r="X190" s="14">
        <v>11</v>
      </c>
      <c r="AA190" s="14"/>
      <c r="AD190" s="42"/>
      <c r="AG190" s="14"/>
      <c r="AJ190" s="14"/>
      <c r="AM190" s="14"/>
      <c r="AN190" s="42"/>
      <c r="AP190" s="14"/>
      <c r="AS190" s="42"/>
      <c r="AV190" s="14"/>
      <c r="AX190" s="42"/>
      <c r="AY190" s="14"/>
      <c r="BB190" s="14"/>
      <c r="BC190" s="42"/>
      <c r="BE190" s="14"/>
      <c r="BH190" s="42"/>
      <c r="BK190" s="14"/>
      <c r="BM190" s="42"/>
      <c r="BN190" s="14"/>
    </row>
    <row r="191" spans="1:66" hidden="1" outlineLevel="1">
      <c r="A191" s="43" t="s">
        <v>426</v>
      </c>
      <c r="B191" t="s">
        <v>451</v>
      </c>
      <c r="H191" s="14"/>
      <c r="P191" s="14" t="s">
        <v>278</v>
      </c>
      <c r="U191" s="14"/>
      <c r="X191" s="14"/>
      <c r="AA191" s="14"/>
      <c r="AD191" s="42"/>
      <c r="AG191" s="14"/>
      <c r="AJ191" s="14"/>
      <c r="AM191" s="14"/>
      <c r="AN191" s="42"/>
      <c r="AP191" s="14"/>
      <c r="AS191" s="42"/>
      <c r="AV191" s="14"/>
      <c r="AX191" s="42"/>
      <c r="AY191" s="14"/>
      <c r="BB191" s="14"/>
      <c r="BC191" s="42"/>
      <c r="BE191" s="14"/>
      <c r="BH191" s="42"/>
      <c r="BK191" s="14"/>
      <c r="BM191" s="42"/>
      <c r="BN191" s="14"/>
    </row>
    <row r="192" spans="1:66" hidden="1" outlineLevel="1">
      <c r="A192" s="43" t="s">
        <v>426</v>
      </c>
      <c r="B192" t="s">
        <v>452</v>
      </c>
      <c r="H192" s="14"/>
      <c r="O192" t="s">
        <v>269</v>
      </c>
      <c r="P192" s="14" t="s">
        <v>278</v>
      </c>
      <c r="Q192" t="s">
        <v>279</v>
      </c>
      <c r="U192" s="14"/>
      <c r="X192" s="14"/>
      <c r="AA192" s="14"/>
      <c r="AD192" s="42"/>
      <c r="AG192" s="14"/>
      <c r="AJ192" s="14"/>
      <c r="AM192" s="14"/>
      <c r="AN192" s="42"/>
      <c r="AP192" s="14"/>
      <c r="AS192" s="42"/>
      <c r="AV192" s="14"/>
      <c r="AX192" s="42"/>
      <c r="AY192" s="14"/>
      <c r="BB192" s="14"/>
      <c r="BC192" s="42"/>
      <c r="BE192" s="14"/>
      <c r="BH192" s="42"/>
      <c r="BK192" s="14"/>
      <c r="BM192" s="42"/>
      <c r="BN192" s="14"/>
    </row>
    <row r="193" spans="1:66" hidden="1" outlineLevel="1">
      <c r="A193" s="43" t="s">
        <v>426</v>
      </c>
      <c r="B193" t="s">
        <v>453</v>
      </c>
      <c r="H193" s="14"/>
      <c r="O193" t="s">
        <v>269</v>
      </c>
      <c r="P193" s="14" t="s">
        <v>278</v>
      </c>
      <c r="Q193">
        <v>11</v>
      </c>
      <c r="U193" s="14"/>
      <c r="X193" s="14"/>
      <c r="AA193" s="14"/>
      <c r="AD193" s="42"/>
      <c r="AG193" s="14"/>
      <c r="AJ193" s="14"/>
      <c r="AM193" s="14"/>
      <c r="AN193" s="42"/>
      <c r="AP193" s="14"/>
      <c r="AS193" s="42"/>
      <c r="AV193" s="14"/>
      <c r="AX193" s="42"/>
      <c r="AY193" s="14"/>
      <c r="BB193" s="14"/>
      <c r="BC193" s="42"/>
      <c r="BE193" s="14"/>
      <c r="BH193" s="42"/>
      <c r="BK193" s="14"/>
      <c r="BM193" s="42"/>
      <c r="BN193" s="14"/>
    </row>
    <row r="194" spans="1:66" hidden="1" outlineLevel="1">
      <c r="A194" s="43" t="s">
        <v>426</v>
      </c>
      <c r="B194" t="s">
        <v>454</v>
      </c>
      <c r="H194" s="14"/>
      <c r="O194" t="s">
        <v>278</v>
      </c>
      <c r="P194" s="14"/>
      <c r="U194" s="14"/>
      <c r="X194" s="14"/>
      <c r="AA194" s="14"/>
      <c r="AD194" s="42"/>
      <c r="AG194" s="14"/>
      <c r="AJ194" s="14"/>
      <c r="AM194" s="14"/>
      <c r="AN194" s="42"/>
      <c r="AP194" s="14"/>
      <c r="AS194" s="42"/>
      <c r="AV194" s="14"/>
      <c r="AX194" s="42"/>
      <c r="AY194" s="14"/>
      <c r="BB194" s="14"/>
      <c r="BC194" s="42"/>
      <c r="BE194" s="14"/>
      <c r="BH194" s="42"/>
      <c r="BK194" s="14"/>
      <c r="BM194" s="42"/>
      <c r="BN194" s="14"/>
    </row>
    <row r="195" spans="1:66" hidden="1" outlineLevel="1">
      <c r="A195" s="43" t="s">
        <v>426</v>
      </c>
      <c r="B195" t="s">
        <v>455</v>
      </c>
      <c r="H195" s="14"/>
      <c r="O195" t="s">
        <v>278</v>
      </c>
      <c r="P195" s="14"/>
      <c r="U195" s="14"/>
      <c r="X195" s="14"/>
      <c r="AA195" s="14"/>
      <c r="AD195" s="42"/>
      <c r="AG195" s="14"/>
      <c r="AJ195" s="14"/>
      <c r="AM195" s="14"/>
      <c r="AN195" s="42"/>
      <c r="AP195" s="14"/>
      <c r="AS195" s="42"/>
      <c r="AV195" s="14"/>
      <c r="AX195" s="42"/>
      <c r="AY195" s="14"/>
      <c r="BB195" s="14"/>
      <c r="BC195" s="42"/>
      <c r="BE195" s="14"/>
      <c r="BH195" s="42"/>
      <c r="BK195" s="14"/>
      <c r="BM195" s="42"/>
      <c r="BN195" s="14"/>
    </row>
    <row r="196" spans="1:66" hidden="1" outlineLevel="1">
      <c r="A196" s="43" t="s">
        <v>426</v>
      </c>
      <c r="B196" t="s">
        <v>456</v>
      </c>
      <c r="H196" s="14"/>
      <c r="O196" t="s">
        <v>269</v>
      </c>
      <c r="P196" s="14">
        <v>10</v>
      </c>
      <c r="Q196">
        <v>11</v>
      </c>
      <c r="U196" s="14"/>
      <c r="X196" s="14"/>
      <c r="AA196" s="14"/>
      <c r="AD196" s="42"/>
      <c r="AG196" s="14"/>
      <c r="AJ196" s="14"/>
      <c r="AM196" s="14"/>
      <c r="AN196" s="42"/>
      <c r="AP196" s="14"/>
      <c r="AS196" s="42"/>
      <c r="AV196" s="14"/>
      <c r="AX196" s="42"/>
      <c r="AY196" s="14"/>
      <c r="BB196" s="14"/>
      <c r="BC196" s="42"/>
      <c r="BE196" s="14"/>
      <c r="BH196" s="42"/>
      <c r="BK196" s="14"/>
      <c r="BM196" s="42"/>
      <c r="BN196" s="14"/>
    </row>
    <row r="197" spans="1:66" hidden="1" outlineLevel="1">
      <c r="A197" s="43" t="s">
        <v>426</v>
      </c>
      <c r="B197" t="s">
        <v>457</v>
      </c>
      <c r="H197" s="14"/>
      <c r="O197">
        <v>11</v>
      </c>
      <c r="P197" s="14"/>
      <c r="U197" s="14"/>
      <c r="X197" s="14"/>
      <c r="AA197" s="14"/>
      <c r="AD197" s="42"/>
      <c r="AG197" s="14"/>
      <c r="AJ197" s="14"/>
      <c r="AM197" s="14"/>
      <c r="AN197" s="42"/>
      <c r="AP197" s="14"/>
      <c r="AS197" s="42"/>
      <c r="AV197" s="14"/>
      <c r="AX197" s="42"/>
      <c r="AY197" s="14"/>
      <c r="BB197" s="14"/>
      <c r="BC197" s="42"/>
      <c r="BE197" s="14"/>
      <c r="BH197" s="42"/>
      <c r="BK197" s="14"/>
      <c r="BM197" s="42"/>
      <c r="BN197" s="14"/>
    </row>
    <row r="198" spans="1:66" hidden="1" outlineLevel="1">
      <c r="A198" s="43" t="s">
        <v>426</v>
      </c>
      <c r="B198" t="s">
        <v>458</v>
      </c>
      <c r="H198" s="14"/>
      <c r="O198">
        <v>11</v>
      </c>
      <c r="P198" s="14"/>
      <c r="U198" s="14"/>
      <c r="X198" s="14"/>
      <c r="AA198" s="14"/>
      <c r="AD198" s="42"/>
      <c r="AG198" s="14"/>
      <c r="AJ198" s="14"/>
      <c r="AM198" s="14"/>
      <c r="AN198" s="42"/>
      <c r="AP198" s="14"/>
      <c r="AS198" s="42"/>
      <c r="AV198" s="14"/>
      <c r="AX198" s="42"/>
      <c r="AY198" s="14"/>
      <c r="BB198" s="14"/>
      <c r="BC198" s="42"/>
      <c r="BE198" s="14"/>
      <c r="BH198" s="42"/>
      <c r="BK198" s="14"/>
      <c r="BM198" s="42"/>
      <c r="BN198" s="14"/>
    </row>
    <row r="199" spans="1:66" hidden="1" outlineLevel="1">
      <c r="A199" s="43" t="s">
        <v>426</v>
      </c>
      <c r="H199" s="14"/>
      <c r="P199" s="14"/>
      <c r="U199" s="14"/>
      <c r="X199" s="14"/>
      <c r="AA199" s="14"/>
      <c r="AD199" s="42"/>
      <c r="AG199" s="14"/>
      <c r="AJ199" s="14"/>
      <c r="AM199" s="14"/>
      <c r="AN199" s="42"/>
      <c r="AP199" s="14"/>
      <c r="AS199" s="42"/>
      <c r="AV199" s="14"/>
      <c r="AX199" s="42"/>
      <c r="AY199" s="14"/>
      <c r="BB199" s="14"/>
      <c r="BC199" s="42"/>
      <c r="BE199" s="14"/>
      <c r="BH199" s="42"/>
      <c r="BK199" s="14"/>
      <c r="BM199" s="42"/>
      <c r="BN199" s="14"/>
    </row>
    <row r="200" spans="1:66" hidden="1" outlineLevel="1">
      <c r="A200" s="43" t="s">
        <v>426</v>
      </c>
      <c r="H200" s="14"/>
      <c r="P200" s="14"/>
      <c r="U200" s="14"/>
      <c r="X200" s="14"/>
      <c r="AA200" s="14"/>
      <c r="AD200" s="42"/>
      <c r="AG200" s="14"/>
      <c r="AJ200" s="14"/>
      <c r="AM200" s="14"/>
      <c r="AN200" s="42"/>
      <c r="AP200" s="14"/>
      <c r="AS200" s="42"/>
      <c r="AV200" s="14"/>
      <c r="AX200" s="42"/>
      <c r="AY200" s="14"/>
      <c r="BB200" s="14"/>
      <c r="BC200" s="42"/>
      <c r="BE200" s="14"/>
      <c r="BH200" s="42"/>
      <c r="BK200" s="14"/>
      <c r="BM200" s="42"/>
      <c r="BN200" s="14"/>
    </row>
    <row r="201" spans="1:66" collapsed="1">
      <c r="A201" t="s">
        <v>459</v>
      </c>
      <c r="H201" s="14"/>
      <c r="P201" s="14"/>
      <c r="U201" s="14"/>
      <c r="X201" s="14"/>
      <c r="AA201" s="14"/>
      <c r="AD201" s="42"/>
      <c r="AG201" s="14"/>
      <c r="AJ201" s="14"/>
      <c r="AM201" s="14"/>
      <c r="AN201" s="42"/>
      <c r="AP201" s="14"/>
      <c r="AS201" s="42"/>
      <c r="AV201" s="14"/>
      <c r="AX201" s="42"/>
      <c r="AY201" s="14"/>
      <c r="BB201" s="14"/>
      <c r="BC201" s="42"/>
      <c r="BE201" s="14"/>
      <c r="BH201" s="42"/>
      <c r="BK201" s="14"/>
      <c r="BM201" s="42"/>
      <c r="BN201" s="14"/>
    </row>
    <row r="202" spans="1:66" hidden="1" outlineLevel="1">
      <c r="B202" t="s">
        <v>460</v>
      </c>
      <c r="H202" s="14"/>
      <c r="N202" t="s">
        <v>269</v>
      </c>
      <c r="O202" t="s">
        <v>269</v>
      </c>
      <c r="P202" s="14" t="s">
        <v>269</v>
      </c>
      <c r="Q202" t="s">
        <v>269</v>
      </c>
      <c r="R202" s="35" t="s">
        <v>269</v>
      </c>
      <c r="S202" t="s">
        <v>269</v>
      </c>
      <c r="T202" t="s">
        <v>269</v>
      </c>
      <c r="U202" s="14" t="s">
        <v>269</v>
      </c>
      <c r="V202" t="s">
        <v>269</v>
      </c>
      <c r="W202" t="s">
        <v>269</v>
      </c>
      <c r="X202" s="14" t="s">
        <v>269</v>
      </c>
      <c r="Y202" t="s">
        <v>269</v>
      </c>
      <c r="Z202" t="s">
        <v>269</v>
      </c>
      <c r="AA202" s="14" t="s">
        <v>269</v>
      </c>
      <c r="AB202" t="s">
        <v>269</v>
      </c>
      <c r="AC202" t="s">
        <v>270</v>
      </c>
      <c r="AD202" s="42" t="s">
        <v>271</v>
      </c>
      <c r="AE202" t="s">
        <v>272</v>
      </c>
      <c r="AF202" t="s">
        <v>274</v>
      </c>
      <c r="AG202" s="14"/>
      <c r="AJ202" s="14"/>
      <c r="AM202" s="14"/>
      <c r="AN202" s="42"/>
      <c r="AP202" s="14"/>
      <c r="AS202" s="42"/>
      <c r="AV202" s="14"/>
      <c r="AX202" s="42"/>
      <c r="AY202" s="14"/>
      <c r="BB202" s="14"/>
      <c r="BC202" s="42"/>
      <c r="BE202" s="14"/>
      <c r="BH202" s="42"/>
      <c r="BK202" s="14"/>
      <c r="BM202" s="42"/>
      <c r="BN202" s="14"/>
    </row>
    <row r="203" spans="1:66" hidden="1" outlineLevel="1">
      <c r="A203" s="43" t="s">
        <v>459</v>
      </c>
      <c r="B203" t="s">
        <v>461</v>
      </c>
      <c r="H203" s="14"/>
      <c r="N203" t="s">
        <v>269</v>
      </c>
      <c r="O203" t="s">
        <v>269</v>
      </c>
      <c r="P203" s="14" t="s">
        <v>269</v>
      </c>
      <c r="Q203" t="s">
        <v>269</v>
      </c>
      <c r="R203" s="35" t="s">
        <v>269</v>
      </c>
      <c r="S203" t="s">
        <v>269</v>
      </c>
      <c r="T203" t="s">
        <v>269</v>
      </c>
      <c r="U203" s="14" t="s">
        <v>269</v>
      </c>
      <c r="V203" t="s">
        <v>269</v>
      </c>
      <c r="W203" t="s">
        <v>270</v>
      </c>
      <c r="X203" s="14" t="s">
        <v>274</v>
      </c>
      <c r="AA203" s="14"/>
      <c r="AD203" s="42"/>
      <c r="AG203" s="14"/>
      <c r="AJ203" s="14"/>
      <c r="AM203" s="14"/>
      <c r="AN203" s="42"/>
      <c r="AP203" s="14"/>
      <c r="AS203" s="42"/>
      <c r="AV203" s="14"/>
      <c r="AX203" s="42"/>
      <c r="AY203" s="14"/>
      <c r="BB203" s="14"/>
      <c r="BC203" s="42"/>
      <c r="BE203" s="14"/>
      <c r="BH203" s="42"/>
      <c r="BK203" s="14"/>
      <c r="BM203" s="42"/>
      <c r="BN203" s="14"/>
    </row>
    <row r="204" spans="1:66" hidden="1" outlineLevel="1">
      <c r="A204" s="43" t="s">
        <v>459</v>
      </c>
      <c r="B204" t="s">
        <v>462</v>
      </c>
      <c r="H204" s="14"/>
      <c r="N204" t="s">
        <v>269</v>
      </c>
      <c r="O204" t="s">
        <v>269</v>
      </c>
      <c r="P204" s="14" t="s">
        <v>269</v>
      </c>
      <c r="Q204" t="s">
        <v>269</v>
      </c>
      <c r="R204" s="35" t="s">
        <v>269</v>
      </c>
      <c r="S204" t="s">
        <v>269</v>
      </c>
      <c r="T204" t="s">
        <v>269</v>
      </c>
      <c r="U204" s="14" t="s">
        <v>269</v>
      </c>
      <c r="V204" t="s">
        <v>269</v>
      </c>
      <c r="W204" t="s">
        <v>269</v>
      </c>
      <c r="X204" s="14" t="s">
        <v>269</v>
      </c>
      <c r="Y204" t="s">
        <v>269</v>
      </c>
      <c r="Z204" t="s">
        <v>269</v>
      </c>
      <c r="AA204" s="14" t="s">
        <v>269</v>
      </c>
      <c r="AB204" t="s">
        <v>269</v>
      </c>
      <c r="AC204" t="s">
        <v>269</v>
      </c>
      <c r="AD204" s="42" t="s">
        <v>269</v>
      </c>
      <c r="AE204" t="s">
        <v>269</v>
      </c>
      <c r="AF204" t="s">
        <v>269</v>
      </c>
      <c r="AG204" s="14" t="s">
        <v>269</v>
      </c>
      <c r="AH204" t="s">
        <v>270</v>
      </c>
      <c r="AI204" t="s">
        <v>271</v>
      </c>
      <c r="AJ204" s="14" t="s">
        <v>272</v>
      </c>
      <c r="AK204" t="s">
        <v>274</v>
      </c>
      <c r="AM204" s="14"/>
      <c r="AN204" s="42"/>
      <c r="AP204" s="14"/>
      <c r="AS204" s="42"/>
      <c r="AV204" s="14"/>
      <c r="AX204" s="42"/>
      <c r="AY204" s="14"/>
      <c r="BB204" s="14"/>
      <c r="BC204" s="42"/>
      <c r="BE204" s="14"/>
      <c r="BH204" s="42"/>
      <c r="BK204" s="14"/>
      <c r="BM204" s="42"/>
      <c r="BN204" s="14"/>
    </row>
    <row r="205" spans="1:66" hidden="1" outlineLevel="1">
      <c r="A205" s="43" t="s">
        <v>459</v>
      </c>
      <c r="B205" t="s">
        <v>463</v>
      </c>
      <c r="H205" s="14"/>
      <c r="N205" t="s">
        <v>269</v>
      </c>
      <c r="O205" t="s">
        <v>269</v>
      </c>
      <c r="P205" s="14" t="s">
        <v>269</v>
      </c>
      <c r="Q205" t="s">
        <v>269</v>
      </c>
      <c r="R205" s="35" t="s">
        <v>269</v>
      </c>
      <c r="S205" t="s">
        <v>269</v>
      </c>
      <c r="T205" t="s">
        <v>269</v>
      </c>
      <c r="U205" s="14" t="s">
        <v>269</v>
      </c>
      <c r="V205" t="s">
        <v>269</v>
      </c>
      <c r="W205" t="s">
        <v>269</v>
      </c>
      <c r="X205" s="14" t="s">
        <v>269</v>
      </c>
      <c r="Y205" t="s">
        <v>269</v>
      </c>
      <c r="Z205" t="s">
        <v>269</v>
      </c>
      <c r="AA205" s="14" t="s">
        <v>269</v>
      </c>
      <c r="AB205" t="s">
        <v>269</v>
      </c>
      <c r="AC205" t="s">
        <v>269</v>
      </c>
      <c r="AD205" s="42" t="s">
        <v>269</v>
      </c>
      <c r="AE205" t="s">
        <v>269</v>
      </c>
      <c r="AF205" t="s">
        <v>269</v>
      </c>
      <c r="AG205" s="14" t="s">
        <v>269</v>
      </c>
      <c r="AH205" t="s">
        <v>269</v>
      </c>
      <c r="AI205" t="s">
        <v>269</v>
      </c>
      <c r="AJ205" s="14" t="s">
        <v>269</v>
      </c>
      <c r="AK205" t="s">
        <v>269</v>
      </c>
      <c r="AL205" t="s">
        <v>269</v>
      </c>
      <c r="AM205" s="14" t="s">
        <v>269</v>
      </c>
      <c r="AN205" s="42" t="s">
        <v>269</v>
      </c>
      <c r="AO205" t="s">
        <v>269</v>
      </c>
      <c r="AP205" s="14" t="s">
        <v>269</v>
      </c>
      <c r="AQ205" t="s">
        <v>269</v>
      </c>
      <c r="AR205" t="s">
        <v>269</v>
      </c>
      <c r="AS205" s="42" t="s">
        <v>269</v>
      </c>
      <c r="AT205" t="s">
        <v>269</v>
      </c>
      <c r="AU205" t="s">
        <v>270</v>
      </c>
      <c r="AV205" s="14" t="s">
        <v>271</v>
      </c>
      <c r="AW205" t="s">
        <v>272</v>
      </c>
      <c r="AX205" s="42" t="s">
        <v>274</v>
      </c>
      <c r="AY205" s="14"/>
      <c r="BB205" s="14"/>
      <c r="BC205" s="42"/>
      <c r="BE205" s="14"/>
      <c r="BH205" s="42"/>
      <c r="BK205" s="14"/>
      <c r="BM205" s="42"/>
      <c r="BN205" s="14"/>
    </row>
    <row r="206" spans="1:66" hidden="1" outlineLevel="1">
      <c r="A206" s="43" t="s">
        <v>459</v>
      </c>
      <c r="H206" s="14"/>
      <c r="P206" s="14"/>
      <c r="U206" s="14"/>
      <c r="X206" s="14"/>
      <c r="AA206" s="14"/>
      <c r="AD206" s="42"/>
      <c r="AG206" s="14"/>
      <c r="AJ206" s="14"/>
      <c r="AM206" s="14"/>
      <c r="AN206" s="42"/>
      <c r="AP206" s="14"/>
      <c r="AS206" s="42"/>
      <c r="AV206" s="14"/>
      <c r="AX206" s="42"/>
      <c r="AY206" s="14"/>
      <c r="BB206" s="14"/>
      <c r="BC206" s="42"/>
      <c r="BE206" s="14"/>
      <c r="BH206" s="42"/>
      <c r="BK206" s="14"/>
      <c r="BM206" s="42"/>
      <c r="BN206" s="14"/>
    </row>
    <row r="207" spans="1:66" hidden="1" outlineLevel="1">
      <c r="A207" s="43" t="s">
        <v>459</v>
      </c>
      <c r="H207" s="14"/>
      <c r="P207" s="14"/>
      <c r="U207" s="14"/>
      <c r="X207" s="14"/>
      <c r="AA207" s="14"/>
      <c r="AD207" s="42"/>
      <c r="AG207" s="14"/>
      <c r="AJ207" s="14"/>
      <c r="AM207" s="14"/>
      <c r="AN207" s="42"/>
      <c r="AP207" s="14"/>
      <c r="AS207" s="42"/>
      <c r="AV207" s="14"/>
      <c r="AX207" s="42"/>
      <c r="AY207" s="14"/>
      <c r="BB207" s="14"/>
      <c r="BC207" s="42"/>
      <c r="BE207" s="14"/>
      <c r="BH207" s="42"/>
      <c r="BK207" s="14"/>
      <c r="BM207" s="42"/>
      <c r="BN207" s="14"/>
    </row>
    <row r="208" spans="1:66" hidden="1" outlineLevel="1">
      <c r="A208" s="43" t="s">
        <v>459</v>
      </c>
      <c r="H208" s="14"/>
      <c r="P208" s="14"/>
      <c r="U208" s="14"/>
      <c r="X208" s="14"/>
      <c r="AA208" s="14"/>
      <c r="AD208" s="42"/>
      <c r="AG208" s="14"/>
      <c r="AJ208" s="14"/>
      <c r="AM208" s="14"/>
      <c r="AN208" s="42"/>
      <c r="AP208" s="14"/>
      <c r="AS208" s="42"/>
      <c r="AV208" s="14"/>
      <c r="AX208" s="42"/>
      <c r="AY208" s="14"/>
      <c r="BB208" s="14"/>
      <c r="BC208" s="42"/>
      <c r="BE208" s="14"/>
      <c r="BH208" s="42"/>
      <c r="BK208" s="14"/>
      <c r="BM208" s="42"/>
      <c r="BN208" s="14"/>
    </row>
    <row r="209" spans="1:66" hidden="1" outlineLevel="1">
      <c r="A209" s="43" t="s">
        <v>459</v>
      </c>
      <c r="H209" s="14"/>
      <c r="P209" s="14"/>
      <c r="U209" s="14"/>
      <c r="X209" s="14"/>
      <c r="AA209" s="14"/>
      <c r="AD209" s="42"/>
      <c r="AG209" s="14"/>
      <c r="AJ209" s="14"/>
      <c r="AM209" s="14"/>
      <c r="AN209" s="42"/>
      <c r="AP209" s="14"/>
      <c r="AS209" s="42"/>
      <c r="AV209" s="14"/>
      <c r="AX209" s="42"/>
      <c r="AY209" s="14"/>
      <c r="BB209" s="14"/>
      <c r="BC209" s="42"/>
      <c r="BE209" s="14"/>
      <c r="BH209" s="42"/>
      <c r="BK209" s="14"/>
      <c r="BM209" s="42"/>
      <c r="BN209" s="14"/>
    </row>
    <row r="210" spans="1:66" ht="21.75" customHeight="1" collapsed="1">
      <c r="A210" t="s">
        <v>464</v>
      </c>
      <c r="H210" s="14"/>
      <c r="P210" s="14"/>
      <c r="U210" s="14"/>
      <c r="X210" s="14"/>
      <c r="AA210" s="14"/>
      <c r="AD210" s="42"/>
      <c r="AG210" s="14"/>
      <c r="AJ210" s="14"/>
      <c r="AM210" s="14"/>
      <c r="AN210" s="42"/>
      <c r="AP210" s="14"/>
      <c r="AS210" s="42"/>
      <c r="AV210" s="14"/>
      <c r="AX210" s="42"/>
      <c r="AY210" s="14"/>
      <c r="BB210" s="14"/>
      <c r="BC210" s="42"/>
      <c r="BE210" s="14"/>
      <c r="BH210" s="42"/>
      <c r="BK210" s="14"/>
      <c r="BM210" s="42"/>
      <c r="BN210" s="14"/>
    </row>
    <row r="211" spans="1:66" hidden="1" outlineLevel="1">
      <c r="B211" t="s">
        <v>465</v>
      </c>
      <c r="H211" s="14"/>
      <c r="N211" t="s">
        <v>269</v>
      </c>
      <c r="O211" t="s">
        <v>269</v>
      </c>
      <c r="P211" s="14">
        <v>95</v>
      </c>
      <c r="Q211">
        <v>96</v>
      </c>
      <c r="U211" s="14"/>
      <c r="X211" s="14"/>
      <c r="AA211" s="14"/>
      <c r="AD211" s="42"/>
      <c r="AG211" s="14"/>
      <c r="AJ211" s="14"/>
      <c r="AM211" s="14"/>
      <c r="AN211" s="42"/>
      <c r="AP211" s="14"/>
      <c r="AS211" s="42"/>
      <c r="AV211" s="14"/>
      <c r="AX211" s="42"/>
      <c r="AY211" s="14"/>
      <c r="BB211" s="14"/>
      <c r="BC211" s="42"/>
      <c r="BE211" s="14"/>
      <c r="BH211" s="42"/>
      <c r="BK211" s="14"/>
      <c r="BM211" s="42"/>
      <c r="BN211" s="14"/>
    </row>
    <row r="212" spans="1:66" hidden="1" outlineLevel="1">
      <c r="A212" s="43" t="s">
        <v>464</v>
      </c>
      <c r="B212" t="s">
        <v>466</v>
      </c>
      <c r="H212" s="14"/>
      <c r="O212" t="s">
        <v>270</v>
      </c>
      <c r="P212" s="14"/>
      <c r="U212" s="14"/>
      <c r="X212" s="14"/>
      <c r="AA212" s="14"/>
      <c r="AD212" s="42"/>
      <c r="AG212" s="14"/>
      <c r="AJ212" s="14"/>
      <c r="AM212" s="14"/>
      <c r="AN212" s="42"/>
      <c r="AP212" s="14"/>
      <c r="AS212" s="42"/>
      <c r="AV212" s="14"/>
      <c r="AX212" s="42"/>
      <c r="AY212" s="14"/>
      <c r="BB212" s="14"/>
      <c r="BC212" s="42"/>
      <c r="BE212" s="14"/>
      <c r="BH212" s="42"/>
      <c r="BK212" s="14"/>
      <c r="BM212" s="42"/>
      <c r="BN212" s="14"/>
    </row>
    <row r="213" spans="1:66" hidden="1" outlineLevel="1">
      <c r="A213" s="43" t="s">
        <v>464</v>
      </c>
      <c r="B213" t="s">
        <v>467</v>
      </c>
      <c r="H213" s="14"/>
      <c r="N213" t="s">
        <v>269</v>
      </c>
      <c r="O213">
        <v>98</v>
      </c>
      <c r="P213" s="14" t="s">
        <v>278</v>
      </c>
      <c r="Q213" t="s">
        <v>279</v>
      </c>
      <c r="R213" s="35">
        <v>10</v>
      </c>
      <c r="U213" s="14"/>
      <c r="X213" s="14"/>
      <c r="AA213" s="14"/>
      <c r="AD213" s="42"/>
      <c r="AG213" s="14"/>
      <c r="AJ213" s="14"/>
      <c r="AM213" s="14"/>
      <c r="AN213" s="42"/>
      <c r="AP213" s="14"/>
      <c r="AS213" s="42"/>
      <c r="AV213" s="14"/>
      <c r="AX213" s="42"/>
      <c r="AY213" s="14"/>
      <c r="BB213" s="14"/>
      <c r="BC213" s="42"/>
      <c r="BE213" s="14"/>
      <c r="BH213" s="42"/>
      <c r="BK213" s="14"/>
      <c r="BM213" s="42"/>
      <c r="BN213" s="14"/>
    </row>
    <row r="214" spans="1:66" hidden="1" outlineLevel="1">
      <c r="A214" s="43" t="s">
        <v>464</v>
      </c>
      <c r="B214" t="s">
        <v>468</v>
      </c>
      <c r="H214" s="14"/>
      <c r="N214" t="s">
        <v>269</v>
      </c>
      <c r="O214" t="s">
        <v>269</v>
      </c>
      <c r="P214" s="14" t="s">
        <v>269</v>
      </c>
      <c r="Q214" t="s">
        <v>269</v>
      </c>
      <c r="R214" s="35" t="s">
        <v>269</v>
      </c>
      <c r="S214" t="s">
        <v>269</v>
      </c>
      <c r="T214" t="s">
        <v>269</v>
      </c>
      <c r="U214" s="14" t="s">
        <v>270</v>
      </c>
      <c r="V214" t="s">
        <v>271</v>
      </c>
      <c r="W214" t="s">
        <v>272</v>
      </c>
      <c r="X214" s="14" t="s">
        <v>274</v>
      </c>
      <c r="Y214" t="s">
        <v>276</v>
      </c>
      <c r="Z214" t="s">
        <v>277</v>
      </c>
      <c r="AA214" s="14" t="s">
        <v>279</v>
      </c>
      <c r="AB214">
        <v>10</v>
      </c>
      <c r="AD214" s="42"/>
      <c r="AG214" s="14"/>
      <c r="AJ214" s="14"/>
      <c r="AM214" s="14"/>
      <c r="AN214" s="42"/>
      <c r="AP214" s="14"/>
      <c r="AS214" s="42"/>
      <c r="AV214" s="14"/>
      <c r="AX214" s="42"/>
      <c r="AY214" s="14"/>
      <c r="BB214" s="14"/>
      <c r="BC214" s="42"/>
      <c r="BE214" s="14"/>
      <c r="BH214" s="42"/>
      <c r="BK214" s="14"/>
      <c r="BM214" s="42"/>
      <c r="BN214" s="14"/>
    </row>
    <row r="215" spans="1:66" hidden="1" outlineLevel="1">
      <c r="A215" s="43" t="s">
        <v>464</v>
      </c>
      <c r="B215" t="s">
        <v>469</v>
      </c>
      <c r="H215" s="14"/>
      <c r="N215" t="s">
        <v>269</v>
      </c>
      <c r="O215">
        <v>96</v>
      </c>
      <c r="P215" s="14"/>
      <c r="U215" s="14"/>
      <c r="X215" s="14"/>
      <c r="AA215" s="14"/>
      <c r="AD215" s="42"/>
      <c r="AG215" s="14"/>
      <c r="AJ215" s="14"/>
      <c r="AM215" s="14"/>
      <c r="AN215" s="42"/>
      <c r="AP215" s="14"/>
      <c r="AS215" s="42"/>
      <c r="AV215" s="14"/>
      <c r="AX215" s="42"/>
      <c r="AY215" s="14"/>
      <c r="BB215" s="14"/>
      <c r="BC215" s="42"/>
      <c r="BE215" s="14"/>
      <c r="BH215" s="42"/>
      <c r="BK215" s="14"/>
      <c r="BM215" s="42"/>
      <c r="BN215" s="14"/>
    </row>
    <row r="216" spans="1:66" hidden="1" outlineLevel="1">
      <c r="A216" s="43" t="s">
        <v>464</v>
      </c>
      <c r="B216" t="s">
        <v>470</v>
      </c>
      <c r="H216" s="14"/>
      <c r="O216" t="s">
        <v>269</v>
      </c>
      <c r="P216" s="14" t="s">
        <v>278</v>
      </c>
      <c r="Q216" t="s">
        <v>269</v>
      </c>
      <c r="U216" s="14"/>
      <c r="X216" s="14"/>
      <c r="AA216" s="14"/>
      <c r="AD216" s="42"/>
      <c r="AG216" s="14"/>
      <c r="AJ216" s="14"/>
      <c r="AM216" s="14"/>
      <c r="AN216" s="42"/>
      <c r="AP216" s="14"/>
      <c r="AS216" s="42"/>
      <c r="AV216" s="14"/>
      <c r="AX216" s="42"/>
      <c r="AY216" s="14"/>
      <c r="BB216" s="14"/>
      <c r="BC216" s="42"/>
      <c r="BE216" s="14"/>
      <c r="BH216" s="42"/>
      <c r="BK216" s="14"/>
      <c r="BM216" s="42"/>
      <c r="BN216" s="14"/>
    </row>
    <row r="217" spans="1:66" hidden="1" outlineLevel="1">
      <c r="A217" s="43" t="s">
        <v>464</v>
      </c>
      <c r="B217" t="s">
        <v>471</v>
      </c>
      <c r="H217" s="14"/>
      <c r="N217" t="s">
        <v>278</v>
      </c>
      <c r="O217" t="s">
        <v>472</v>
      </c>
      <c r="P217" s="14" t="s">
        <v>244</v>
      </c>
      <c r="U217" s="14"/>
      <c r="X217" s="14"/>
      <c r="AA217" s="14"/>
      <c r="AD217" s="42"/>
      <c r="AG217" s="14"/>
      <c r="AJ217" s="14"/>
      <c r="AM217" s="14"/>
      <c r="AN217" s="42"/>
      <c r="AP217" s="14"/>
      <c r="AS217" s="42"/>
      <c r="AV217" s="14"/>
      <c r="AX217" s="42"/>
      <c r="AY217" s="14"/>
      <c r="BB217" s="14"/>
      <c r="BC217" s="42"/>
      <c r="BE217" s="14"/>
      <c r="BH217" s="42"/>
      <c r="BK217" s="14"/>
      <c r="BM217" s="42"/>
      <c r="BN217" s="14"/>
    </row>
    <row r="218" spans="1:66" hidden="1" outlineLevel="1">
      <c r="A218" s="43" t="s">
        <v>464</v>
      </c>
      <c r="B218" t="s">
        <v>473</v>
      </c>
      <c r="H218" s="14"/>
      <c r="N218" t="s">
        <v>269</v>
      </c>
      <c r="O218" t="s">
        <v>269</v>
      </c>
      <c r="P218" s="14" t="s">
        <v>269</v>
      </c>
      <c r="Q218" t="s">
        <v>269</v>
      </c>
      <c r="R218" s="35" t="s">
        <v>269</v>
      </c>
      <c r="S218" t="s">
        <v>278</v>
      </c>
      <c r="T218" t="s">
        <v>279</v>
      </c>
      <c r="U218" s="14"/>
      <c r="X218" s="14"/>
      <c r="AA218" s="14"/>
      <c r="AD218" s="42"/>
      <c r="AG218" s="14"/>
      <c r="AJ218" s="14"/>
      <c r="AM218" s="14"/>
      <c r="AN218" s="42"/>
      <c r="AP218" s="14"/>
      <c r="AS218" s="42"/>
      <c r="AV218" s="14"/>
      <c r="AX218" s="42"/>
      <c r="AY218" s="14"/>
      <c r="BB218" s="14"/>
      <c r="BC218" s="42"/>
      <c r="BE218" s="14"/>
      <c r="BH218" s="42"/>
      <c r="BK218" s="14"/>
      <c r="BM218" s="42"/>
      <c r="BN218" s="14"/>
    </row>
    <row r="219" spans="1:66" hidden="1" outlineLevel="1">
      <c r="A219" s="43" t="s">
        <v>464</v>
      </c>
      <c r="H219" s="14"/>
      <c r="P219" s="14"/>
      <c r="U219" s="14"/>
      <c r="X219" s="14"/>
      <c r="AA219" s="14"/>
      <c r="AD219" s="42"/>
      <c r="AG219" s="14"/>
      <c r="AJ219" s="14"/>
      <c r="AM219" s="14"/>
      <c r="AN219" s="42"/>
      <c r="AP219" s="14"/>
      <c r="AS219" s="42"/>
      <c r="AV219" s="14"/>
      <c r="AX219" s="42"/>
      <c r="AY219" s="14"/>
      <c r="BB219" s="14"/>
      <c r="BC219" s="42"/>
      <c r="BE219" s="14"/>
      <c r="BH219" s="42"/>
      <c r="BK219" s="14"/>
      <c r="BM219" s="42"/>
      <c r="BN219" s="14"/>
    </row>
    <row r="220" spans="1:66" hidden="1" outlineLevel="1">
      <c r="A220" s="43" t="s">
        <v>464</v>
      </c>
      <c r="H220" s="14"/>
      <c r="P220" s="14"/>
      <c r="U220" s="14"/>
      <c r="X220" s="14"/>
      <c r="AA220" s="14"/>
      <c r="AD220" s="42"/>
      <c r="AG220" s="14"/>
      <c r="AJ220" s="14"/>
      <c r="AM220" s="14"/>
      <c r="AN220" s="42"/>
      <c r="AP220" s="14"/>
      <c r="AS220" s="42"/>
      <c r="AV220" s="14"/>
      <c r="AX220" s="42"/>
      <c r="AY220" s="14"/>
      <c r="BB220" s="14"/>
      <c r="BC220" s="42"/>
      <c r="BE220" s="14"/>
      <c r="BH220" s="42"/>
      <c r="BK220" s="14"/>
      <c r="BM220" s="42"/>
      <c r="BN220" s="14"/>
    </row>
    <row r="221" spans="1:66" hidden="1" outlineLevel="1">
      <c r="A221" s="43" t="s">
        <v>464</v>
      </c>
      <c r="H221" s="14"/>
      <c r="P221" s="14"/>
      <c r="U221" s="14"/>
      <c r="X221" s="14"/>
      <c r="AA221" s="14"/>
      <c r="AD221" s="42"/>
      <c r="AG221" s="14"/>
      <c r="AJ221" s="14"/>
      <c r="AM221" s="14"/>
      <c r="AN221" s="42"/>
      <c r="AP221" s="14"/>
      <c r="AS221" s="42"/>
      <c r="AV221" s="14"/>
      <c r="AX221" s="42"/>
      <c r="AY221" s="14"/>
      <c r="BB221" s="14"/>
      <c r="BC221" s="42"/>
      <c r="BE221" s="14"/>
      <c r="BH221" s="42"/>
      <c r="BK221" s="14"/>
      <c r="BM221" s="42"/>
      <c r="BN221" s="14"/>
    </row>
    <row r="222" spans="1:66" collapsed="1">
      <c r="A222" t="s">
        <v>474</v>
      </c>
      <c r="H222" s="14"/>
      <c r="P222" s="14"/>
      <c r="U222" s="14"/>
      <c r="X222" s="14"/>
      <c r="AA222" s="14"/>
      <c r="AD222" s="42"/>
      <c r="AG222" s="14"/>
      <c r="AJ222" s="14"/>
      <c r="AM222" s="14"/>
      <c r="AN222" s="42"/>
      <c r="AP222" s="14"/>
      <c r="AS222" s="42"/>
      <c r="AV222" s="14"/>
      <c r="AX222" s="42"/>
      <c r="AY222" s="14"/>
      <c r="BB222" s="14"/>
      <c r="BC222" s="42"/>
      <c r="BE222" s="14"/>
      <c r="BH222" s="42"/>
      <c r="BK222" s="14"/>
      <c r="BM222" s="42"/>
      <c r="BN222" s="14"/>
    </row>
    <row r="223" spans="1:66" outlineLevel="1">
      <c r="B223" t="s">
        <v>475</v>
      </c>
      <c r="H223" s="14"/>
      <c r="N223" t="s">
        <v>269</v>
      </c>
      <c r="O223" t="s">
        <v>269</v>
      </c>
      <c r="P223" s="14" t="s">
        <v>269</v>
      </c>
      <c r="Q223" t="s">
        <v>269</v>
      </c>
      <c r="R223" s="35" t="s">
        <v>269</v>
      </c>
      <c r="S223" t="s">
        <v>269</v>
      </c>
      <c r="T223" t="s">
        <v>269</v>
      </c>
      <c r="U223" s="14" t="s">
        <v>269</v>
      </c>
      <c r="V223" t="s">
        <v>269</v>
      </c>
      <c r="W223" t="s">
        <v>269</v>
      </c>
      <c r="X223" s="14" t="s">
        <v>269</v>
      </c>
      <c r="Y223" t="s">
        <v>269</v>
      </c>
      <c r="Z223" t="s">
        <v>269</v>
      </c>
      <c r="AA223" s="14" t="s">
        <v>269</v>
      </c>
      <c r="AB223" t="s">
        <v>269</v>
      </c>
      <c r="AC223" t="s">
        <v>269</v>
      </c>
      <c r="AD223" s="42" t="s">
        <v>269</v>
      </c>
      <c r="AE223" t="s">
        <v>269</v>
      </c>
      <c r="AF223" t="s">
        <v>269</v>
      </c>
      <c r="AG223" s="14" t="s">
        <v>269</v>
      </c>
      <c r="AH223" t="s">
        <v>269</v>
      </c>
      <c r="AI223" t="s">
        <v>269</v>
      </c>
      <c r="AJ223" s="14" t="s">
        <v>269</v>
      </c>
      <c r="AK223" t="s">
        <v>270</v>
      </c>
      <c r="AL223" t="s">
        <v>271</v>
      </c>
      <c r="AM223" s="14" t="s">
        <v>272</v>
      </c>
      <c r="AN223" s="42" t="s">
        <v>273</v>
      </c>
      <c r="AO223" t="s">
        <v>274</v>
      </c>
      <c r="AP223" s="14" t="s">
        <v>275</v>
      </c>
      <c r="AQ223" t="s">
        <v>276</v>
      </c>
      <c r="AR223" t="s">
        <v>277</v>
      </c>
      <c r="AS223" s="42" t="s">
        <v>278</v>
      </c>
      <c r="AT223" t="s">
        <v>279</v>
      </c>
      <c r="AU223">
        <v>10</v>
      </c>
      <c r="AV223" s="14">
        <v>11</v>
      </c>
      <c r="AW223">
        <v>12</v>
      </c>
      <c r="AX223" s="42"/>
      <c r="AY223" s="14"/>
      <c r="BB223" s="14"/>
      <c r="BC223" s="42"/>
      <c r="BE223" s="14"/>
      <c r="BH223" s="42"/>
      <c r="BK223" s="14"/>
      <c r="BM223" s="42"/>
      <c r="BN223" s="14"/>
    </row>
    <row r="224" spans="1:66" outlineLevel="1">
      <c r="A224" s="43" t="s">
        <v>474</v>
      </c>
      <c r="B224" t="s">
        <v>476</v>
      </c>
      <c r="H224" s="14"/>
      <c r="N224" t="s">
        <v>269</v>
      </c>
      <c r="O224" t="s">
        <v>269</v>
      </c>
      <c r="P224" s="14" t="s">
        <v>269</v>
      </c>
      <c r="Q224" t="s">
        <v>269</v>
      </c>
      <c r="R224" s="35" t="s">
        <v>269</v>
      </c>
      <c r="S224" t="s">
        <v>269</v>
      </c>
      <c r="T224" t="s">
        <v>269</v>
      </c>
      <c r="U224" s="14" t="s">
        <v>269</v>
      </c>
      <c r="V224" t="s">
        <v>269</v>
      </c>
      <c r="W224" t="s">
        <v>269</v>
      </c>
      <c r="X224" s="14" t="s">
        <v>269</v>
      </c>
      <c r="Y224" t="s">
        <v>269</v>
      </c>
      <c r="Z224" t="s">
        <v>269</v>
      </c>
      <c r="AA224" s="14" t="s">
        <v>269</v>
      </c>
      <c r="AB224" t="s">
        <v>269</v>
      </c>
      <c r="AC224" t="s">
        <v>269</v>
      </c>
      <c r="AD224" s="42" t="s">
        <v>269</v>
      </c>
      <c r="AE224" t="s">
        <v>269</v>
      </c>
      <c r="AF224" t="s">
        <v>269</v>
      </c>
      <c r="AG224" s="14" t="s">
        <v>269</v>
      </c>
      <c r="AH224" t="s">
        <v>269</v>
      </c>
      <c r="AI224" t="s">
        <v>269</v>
      </c>
      <c r="AJ224" s="14" t="s">
        <v>269</v>
      </c>
      <c r="AK224" t="s">
        <v>269</v>
      </c>
      <c r="AL224" t="s">
        <v>269</v>
      </c>
      <c r="AM224" s="14" t="s">
        <v>270</v>
      </c>
      <c r="AN224" s="42" t="s">
        <v>271</v>
      </c>
      <c r="AO224" t="s">
        <v>272</v>
      </c>
      <c r="AP224" s="14" t="s">
        <v>273</v>
      </c>
      <c r="AQ224" t="s">
        <v>274</v>
      </c>
      <c r="AR224" t="s">
        <v>275</v>
      </c>
      <c r="AS224" s="42" t="s">
        <v>276</v>
      </c>
      <c r="AT224" t="s">
        <v>277</v>
      </c>
      <c r="AU224" t="s">
        <v>278</v>
      </c>
      <c r="AV224" s="14" t="s">
        <v>279</v>
      </c>
      <c r="AW224">
        <v>10</v>
      </c>
      <c r="AX224" s="42">
        <v>11</v>
      </c>
      <c r="AY224" s="14">
        <v>12</v>
      </c>
      <c r="BB224" s="14"/>
      <c r="BC224" s="42"/>
      <c r="BE224" s="14"/>
      <c r="BH224" s="42"/>
      <c r="BK224" s="14"/>
      <c r="BM224" s="42"/>
      <c r="BN224" s="14"/>
    </row>
    <row r="225" spans="1:66" outlineLevel="1">
      <c r="A225" s="43" t="s">
        <v>474</v>
      </c>
      <c r="B225" t="s">
        <v>477</v>
      </c>
      <c r="H225" s="14"/>
      <c r="N225" t="s">
        <v>269</v>
      </c>
      <c r="O225" t="s">
        <v>269</v>
      </c>
      <c r="P225" s="14" t="s">
        <v>269</v>
      </c>
      <c r="Q225" t="s">
        <v>269</v>
      </c>
      <c r="R225" s="35" t="s">
        <v>269</v>
      </c>
      <c r="S225" t="s">
        <v>269</v>
      </c>
      <c r="T225" t="s">
        <v>269</v>
      </c>
      <c r="U225" s="14" t="s">
        <v>269</v>
      </c>
      <c r="V225" t="s">
        <v>269</v>
      </c>
      <c r="W225" t="s">
        <v>269</v>
      </c>
      <c r="X225" s="14" t="s">
        <v>269</v>
      </c>
      <c r="Y225" t="s">
        <v>269</v>
      </c>
      <c r="Z225" t="s">
        <v>269</v>
      </c>
      <c r="AA225" s="14" t="s">
        <v>269</v>
      </c>
      <c r="AB225" t="s">
        <v>269</v>
      </c>
      <c r="AC225" t="s">
        <v>269</v>
      </c>
      <c r="AD225" s="42" t="s">
        <v>269</v>
      </c>
      <c r="AE225" t="s">
        <v>269</v>
      </c>
      <c r="AF225" t="s">
        <v>269</v>
      </c>
      <c r="AG225" s="14" t="s">
        <v>269</v>
      </c>
      <c r="AH225" t="s">
        <v>270</v>
      </c>
      <c r="AI225" t="s">
        <v>271</v>
      </c>
      <c r="AJ225" s="14" t="s">
        <v>272</v>
      </c>
      <c r="AK225" t="s">
        <v>273</v>
      </c>
      <c r="AL225" t="s">
        <v>274</v>
      </c>
      <c r="AM225" s="14" t="s">
        <v>275</v>
      </c>
      <c r="AN225" s="42" t="s">
        <v>276</v>
      </c>
      <c r="AO225" t="s">
        <v>277</v>
      </c>
      <c r="AP225" s="14" t="s">
        <v>278</v>
      </c>
      <c r="AQ225">
        <v>10</v>
      </c>
      <c r="AR225">
        <v>11</v>
      </c>
      <c r="AS225" s="42"/>
      <c r="AV225" s="14"/>
      <c r="AX225" s="42"/>
      <c r="AY225" s="14"/>
      <c r="BB225" s="14"/>
      <c r="BC225" s="42"/>
      <c r="BE225" s="14"/>
      <c r="BH225" s="42"/>
      <c r="BK225" s="14"/>
      <c r="BM225" s="42"/>
      <c r="BN225" s="14"/>
    </row>
    <row r="226" spans="1:66" outlineLevel="1">
      <c r="A226" s="43" t="s">
        <v>474</v>
      </c>
      <c r="B226" t="s">
        <v>478</v>
      </c>
      <c r="H226" s="14"/>
      <c r="N226" t="s">
        <v>269</v>
      </c>
      <c r="O226" t="s">
        <v>269</v>
      </c>
      <c r="P226" s="14" t="s">
        <v>269</v>
      </c>
      <c r="Q226" t="s">
        <v>269</v>
      </c>
      <c r="R226" s="35" t="s">
        <v>269</v>
      </c>
      <c r="S226" t="s">
        <v>269</v>
      </c>
      <c r="T226" t="s">
        <v>269</v>
      </c>
      <c r="U226" s="14" t="s">
        <v>269</v>
      </c>
      <c r="V226" t="s">
        <v>269</v>
      </c>
      <c r="W226" t="s">
        <v>269</v>
      </c>
      <c r="X226" s="14" t="s">
        <v>269</v>
      </c>
      <c r="Y226" t="s">
        <v>269</v>
      </c>
      <c r="Z226" t="s">
        <v>269</v>
      </c>
      <c r="AA226" s="14" t="s">
        <v>269</v>
      </c>
      <c r="AB226" t="s">
        <v>269</v>
      </c>
      <c r="AC226" t="s">
        <v>269</v>
      </c>
      <c r="AD226" s="42" t="s">
        <v>270</v>
      </c>
      <c r="AE226" t="s">
        <v>271</v>
      </c>
      <c r="AF226" t="s">
        <v>272</v>
      </c>
      <c r="AG226" s="14" t="s">
        <v>273</v>
      </c>
      <c r="AH226" t="s">
        <v>274</v>
      </c>
      <c r="AI226" t="s">
        <v>275</v>
      </c>
      <c r="AJ226" s="14" t="s">
        <v>276</v>
      </c>
      <c r="AK226" t="s">
        <v>277</v>
      </c>
      <c r="AL226" t="s">
        <v>278</v>
      </c>
      <c r="AM226" s="14">
        <v>10</v>
      </c>
      <c r="AN226" s="42">
        <v>11</v>
      </c>
      <c r="AP226" s="14"/>
      <c r="AS226" s="42"/>
      <c r="AV226" s="14"/>
      <c r="AX226" s="42"/>
      <c r="AY226" s="14"/>
      <c r="BB226" s="14"/>
      <c r="BC226" s="42"/>
      <c r="BE226" s="14"/>
      <c r="BH226" s="42"/>
      <c r="BK226" s="14"/>
      <c r="BM226" s="42"/>
      <c r="BN226" s="14"/>
    </row>
    <row r="227" spans="1:66" outlineLevel="1">
      <c r="A227" s="43" t="s">
        <v>474</v>
      </c>
      <c r="B227" t="s">
        <v>479</v>
      </c>
      <c r="H227" s="14"/>
      <c r="N227" t="s">
        <v>269</v>
      </c>
      <c r="O227" t="s">
        <v>269</v>
      </c>
      <c r="P227" s="14" t="s">
        <v>269</v>
      </c>
      <c r="Q227" t="s">
        <v>269</v>
      </c>
      <c r="R227" s="35" t="s">
        <v>269</v>
      </c>
      <c r="S227" t="s">
        <v>269</v>
      </c>
      <c r="T227" t="s">
        <v>269</v>
      </c>
      <c r="U227" s="14" t="s">
        <v>269</v>
      </c>
      <c r="V227" t="s">
        <v>269</v>
      </c>
      <c r="W227" t="s">
        <v>269</v>
      </c>
      <c r="X227" s="14" t="s">
        <v>269</v>
      </c>
      <c r="Y227" t="s">
        <v>269</v>
      </c>
      <c r="Z227" t="s">
        <v>269</v>
      </c>
      <c r="AA227" s="14" t="s">
        <v>269</v>
      </c>
      <c r="AB227" t="s">
        <v>269</v>
      </c>
      <c r="AC227" t="s">
        <v>269</v>
      </c>
      <c r="AD227" s="42" t="s">
        <v>269</v>
      </c>
      <c r="AE227" t="s">
        <v>269</v>
      </c>
      <c r="AF227" t="s">
        <v>269</v>
      </c>
      <c r="AG227" s="14" t="s">
        <v>269</v>
      </c>
      <c r="AH227" t="s">
        <v>269</v>
      </c>
      <c r="AI227" t="s">
        <v>269</v>
      </c>
      <c r="AJ227" s="14" t="s">
        <v>269</v>
      </c>
      <c r="AK227" t="s">
        <v>269</v>
      </c>
      <c r="AL227" t="s">
        <v>269</v>
      </c>
      <c r="AM227" s="14" t="s">
        <v>269</v>
      </c>
      <c r="AN227" s="42" t="s">
        <v>269</v>
      </c>
      <c r="AO227" t="s">
        <v>269</v>
      </c>
      <c r="AP227" s="14" t="s">
        <v>269</v>
      </c>
      <c r="AQ227" t="s">
        <v>269</v>
      </c>
      <c r="AR227" t="s">
        <v>270</v>
      </c>
      <c r="AS227" s="42" t="s">
        <v>271</v>
      </c>
      <c r="AT227" t="s">
        <v>272</v>
      </c>
      <c r="AU227" t="s">
        <v>273</v>
      </c>
      <c r="AV227" s="14" t="s">
        <v>274</v>
      </c>
      <c r="AW227" t="s">
        <v>275</v>
      </c>
      <c r="AX227" s="42" t="s">
        <v>277</v>
      </c>
      <c r="AY227" s="14" t="s">
        <v>278</v>
      </c>
      <c r="BB227" s="14"/>
      <c r="BC227" s="42"/>
      <c r="BE227" s="14"/>
      <c r="BH227" s="42"/>
      <c r="BK227" s="14"/>
      <c r="BM227" s="42"/>
      <c r="BN227" s="14"/>
    </row>
    <row r="228" spans="1:66" outlineLevel="1">
      <c r="A228" s="43" t="s">
        <v>474</v>
      </c>
      <c r="B228" t="s">
        <v>480</v>
      </c>
      <c r="H228" s="14"/>
      <c r="N228" t="s">
        <v>269</v>
      </c>
      <c r="O228" t="s">
        <v>269</v>
      </c>
      <c r="P228" s="14" t="s">
        <v>270</v>
      </c>
      <c r="Q228" t="s">
        <v>272</v>
      </c>
      <c r="R228" s="35" t="s">
        <v>273</v>
      </c>
      <c r="S228" t="s">
        <v>481</v>
      </c>
      <c r="T228" t="s">
        <v>275</v>
      </c>
      <c r="U228" s="14" t="s">
        <v>276</v>
      </c>
      <c r="V228" t="s">
        <v>277</v>
      </c>
      <c r="W228" t="s">
        <v>278</v>
      </c>
      <c r="X228" s="14">
        <v>11</v>
      </c>
      <c r="AA228" s="14"/>
      <c r="AD228" s="42"/>
      <c r="AG228" s="14"/>
      <c r="AJ228" s="14"/>
      <c r="AM228" s="14"/>
      <c r="AN228" s="42"/>
      <c r="AP228" s="14"/>
      <c r="AS228" s="42"/>
      <c r="AV228" s="14"/>
      <c r="AX228" s="42"/>
      <c r="AY228" s="14"/>
      <c r="BB228" s="14"/>
      <c r="BC228" s="42"/>
      <c r="BE228" s="14"/>
      <c r="BH228" s="42"/>
      <c r="BK228" s="14"/>
      <c r="BM228" s="42"/>
      <c r="BN228" s="14"/>
    </row>
    <row r="229" spans="1:66" outlineLevel="1">
      <c r="A229" s="43" t="s">
        <v>474</v>
      </c>
      <c r="B229" t="s">
        <v>482</v>
      </c>
      <c r="H229" s="14"/>
      <c r="N229" t="s">
        <v>269</v>
      </c>
      <c r="O229" t="s">
        <v>269</v>
      </c>
      <c r="P229" s="14" t="s">
        <v>269</v>
      </c>
      <c r="Q229" t="s">
        <v>269</v>
      </c>
      <c r="R229" s="35" t="s">
        <v>269</v>
      </c>
      <c r="S229" t="s">
        <v>269</v>
      </c>
      <c r="T229" t="s">
        <v>269</v>
      </c>
      <c r="U229" s="14" t="s">
        <v>269</v>
      </c>
      <c r="V229" t="s">
        <v>269</v>
      </c>
      <c r="W229" t="s">
        <v>269</v>
      </c>
      <c r="X229" s="14" t="s">
        <v>269</v>
      </c>
      <c r="Y229" t="s">
        <v>269</v>
      </c>
      <c r="Z229" t="s">
        <v>269</v>
      </c>
      <c r="AA229" s="14" t="s">
        <v>269</v>
      </c>
      <c r="AB229" t="s">
        <v>269</v>
      </c>
      <c r="AC229" t="s">
        <v>271</v>
      </c>
      <c r="AD229" s="42" t="s">
        <v>272</v>
      </c>
      <c r="AE229" t="s">
        <v>273</v>
      </c>
      <c r="AG229" s="14"/>
      <c r="AJ229" s="14"/>
      <c r="AM229" s="14"/>
      <c r="AN229" s="42"/>
      <c r="AP229" s="14"/>
      <c r="AS229" s="42"/>
      <c r="AV229" s="14"/>
      <c r="AX229" s="42"/>
      <c r="AY229" s="14"/>
      <c r="BB229" s="14"/>
      <c r="BC229" s="42"/>
      <c r="BE229" s="14"/>
      <c r="BH229" s="42"/>
      <c r="BK229" s="14"/>
      <c r="BM229" s="42"/>
      <c r="BN229" s="14"/>
    </row>
    <row r="230" spans="1:66" outlineLevel="1">
      <c r="A230" s="43" t="s">
        <v>474</v>
      </c>
      <c r="B230" t="s">
        <v>483</v>
      </c>
      <c r="H230" s="14"/>
      <c r="N230" t="s">
        <v>269</v>
      </c>
      <c r="O230" t="s">
        <v>269</v>
      </c>
      <c r="P230" s="14" t="s">
        <v>269</v>
      </c>
      <c r="Q230" t="s">
        <v>269</v>
      </c>
      <c r="R230" s="35" t="s">
        <v>269</v>
      </c>
      <c r="S230" t="s">
        <v>269</v>
      </c>
      <c r="T230" t="s">
        <v>269</v>
      </c>
      <c r="U230" s="14" t="s">
        <v>272</v>
      </c>
      <c r="X230" s="14"/>
      <c r="AA230" s="14"/>
      <c r="AD230" s="42"/>
      <c r="AG230" s="14"/>
      <c r="AJ230" s="14"/>
      <c r="AM230" s="14"/>
      <c r="AN230" s="42"/>
      <c r="AP230" s="14"/>
      <c r="AS230" s="42"/>
      <c r="AV230" s="14"/>
      <c r="AX230" s="42"/>
      <c r="AY230" s="14"/>
      <c r="BB230" s="14"/>
      <c r="BC230" s="42"/>
      <c r="BE230" s="14"/>
      <c r="BH230" s="42"/>
      <c r="BK230" s="14"/>
      <c r="BM230" s="42"/>
      <c r="BN230" s="14"/>
    </row>
    <row r="231" spans="1:66" outlineLevel="1">
      <c r="A231" s="43" t="s">
        <v>474</v>
      </c>
      <c r="B231" t="s">
        <v>484</v>
      </c>
      <c r="H231" s="14"/>
      <c r="P231" s="14" t="s">
        <v>277</v>
      </c>
      <c r="U231" s="14"/>
      <c r="X231" s="14"/>
      <c r="AA231" s="14"/>
      <c r="AD231" s="42"/>
      <c r="AG231" s="14"/>
      <c r="AJ231" s="14"/>
      <c r="AM231" s="14"/>
      <c r="AN231" s="42"/>
      <c r="AP231" s="14"/>
      <c r="AS231" s="42"/>
      <c r="AV231" s="14"/>
      <c r="AX231" s="42"/>
      <c r="AY231" s="14"/>
      <c r="BB231" s="14"/>
      <c r="BC231" s="42"/>
      <c r="BE231" s="14"/>
      <c r="BH231" s="42"/>
      <c r="BK231" s="14"/>
      <c r="BM231" s="42"/>
      <c r="BN231" s="14"/>
    </row>
    <row r="232" spans="1:66" outlineLevel="1">
      <c r="A232" s="43" t="s">
        <v>474</v>
      </c>
      <c r="B232" t="s">
        <v>485</v>
      </c>
      <c r="H232" s="14"/>
      <c r="P232" s="14" t="s">
        <v>277</v>
      </c>
      <c r="U232" s="14"/>
      <c r="X232" s="14"/>
      <c r="AA232" s="14"/>
      <c r="AD232" s="42"/>
      <c r="AG232" s="14"/>
      <c r="AJ232" s="14"/>
      <c r="AM232" s="14"/>
      <c r="AN232" s="42"/>
      <c r="AP232" s="14"/>
      <c r="AS232" s="42"/>
      <c r="AV232" s="14"/>
      <c r="AX232" s="42"/>
      <c r="AY232" s="14"/>
      <c r="BB232" s="14"/>
      <c r="BC232" s="42"/>
      <c r="BE232" s="14"/>
      <c r="BH232" s="42"/>
      <c r="BK232" s="14"/>
      <c r="BM232" s="42"/>
      <c r="BN232" s="14"/>
    </row>
    <row r="233" spans="1:66" outlineLevel="1">
      <c r="A233" s="43" t="s">
        <v>474</v>
      </c>
      <c r="B233" t="s">
        <v>486</v>
      </c>
      <c r="H233" s="14"/>
      <c r="N233">
        <v>9</v>
      </c>
      <c r="O233">
        <v>10</v>
      </c>
      <c r="P233" s="14">
        <v>12</v>
      </c>
      <c r="Q233" t="s">
        <v>244</v>
      </c>
      <c r="U233" s="14"/>
      <c r="X233" s="14"/>
      <c r="AA233" s="14"/>
      <c r="AD233" s="42"/>
      <c r="AG233" s="14"/>
      <c r="AJ233" s="14"/>
      <c r="AM233" s="14"/>
      <c r="AN233" s="42"/>
      <c r="AP233" s="14"/>
      <c r="AS233" s="42"/>
      <c r="AV233" s="14"/>
      <c r="AX233" s="42"/>
      <c r="AY233" s="14"/>
      <c r="BB233" s="14"/>
      <c r="BC233" s="42"/>
      <c r="BE233" s="14"/>
      <c r="BH233" s="42"/>
      <c r="BK233" s="14"/>
      <c r="BM233" s="42"/>
      <c r="BN233" s="14"/>
    </row>
    <row r="234" spans="1:66" outlineLevel="1">
      <c r="A234" s="43" t="s">
        <v>474</v>
      </c>
      <c r="B234" t="s">
        <v>487</v>
      </c>
      <c r="H234" s="14"/>
      <c r="P234" s="14">
        <v>12</v>
      </c>
      <c r="U234" s="14"/>
      <c r="X234" s="14"/>
      <c r="AA234" s="14"/>
      <c r="AD234" s="42"/>
      <c r="AG234" s="14"/>
      <c r="AJ234" s="14"/>
      <c r="AM234" s="14"/>
      <c r="AN234" s="42"/>
      <c r="AP234" s="14"/>
      <c r="AS234" s="42"/>
      <c r="AV234" s="14"/>
      <c r="AX234" s="42"/>
      <c r="AY234" s="14"/>
      <c r="BB234" s="14"/>
      <c r="BC234" s="42"/>
      <c r="BE234" s="14"/>
      <c r="BH234" s="42"/>
      <c r="BK234" s="14"/>
      <c r="BM234" s="42"/>
      <c r="BN234" s="14"/>
    </row>
    <row r="235" spans="1:66" outlineLevel="1">
      <c r="A235" s="43" t="s">
        <v>474</v>
      </c>
      <c r="B235" t="s">
        <v>488</v>
      </c>
      <c r="H235" s="14"/>
      <c r="P235" s="14">
        <v>12</v>
      </c>
      <c r="U235" s="14"/>
      <c r="X235" s="14"/>
      <c r="AA235" s="14"/>
      <c r="AD235" s="42"/>
      <c r="AG235" s="14"/>
      <c r="AJ235" s="14"/>
      <c r="AM235" s="14"/>
      <c r="AN235" s="42"/>
      <c r="AP235" s="14"/>
      <c r="AS235" s="42"/>
      <c r="AV235" s="14"/>
      <c r="AX235" s="42"/>
      <c r="AY235" s="14"/>
      <c r="BB235" s="14"/>
      <c r="BC235" s="42"/>
      <c r="BE235" s="14"/>
      <c r="BH235" s="42"/>
      <c r="BK235" s="14"/>
      <c r="BM235" s="42"/>
      <c r="BN235" s="14"/>
    </row>
    <row r="236" spans="1:66" outlineLevel="1">
      <c r="A236" s="43" t="s">
        <v>474</v>
      </c>
      <c r="B236" t="s">
        <v>146</v>
      </c>
      <c r="H236" s="14"/>
      <c r="P236" s="14">
        <v>12</v>
      </c>
      <c r="U236" s="14"/>
      <c r="X236" s="14"/>
      <c r="AA236" s="14"/>
      <c r="AD236" s="42"/>
      <c r="AG236" s="14"/>
      <c r="AJ236" s="14"/>
      <c r="AM236" s="14"/>
      <c r="AN236" s="42"/>
      <c r="AP236" s="14"/>
      <c r="AS236" s="42"/>
      <c r="AV236" s="14"/>
      <c r="AX236" s="42"/>
      <c r="AY236" s="14"/>
      <c r="BB236" s="14"/>
      <c r="BC236" s="42"/>
      <c r="BE236" s="14"/>
      <c r="BH236" s="42"/>
      <c r="BK236" s="14"/>
      <c r="BM236" s="42"/>
      <c r="BN236" s="14"/>
    </row>
    <row r="237" spans="1:66" outlineLevel="1">
      <c r="A237" s="43" t="s">
        <v>474</v>
      </c>
      <c r="B237" t="s">
        <v>489</v>
      </c>
      <c r="H237" s="14"/>
      <c r="P237" s="14">
        <v>12</v>
      </c>
      <c r="U237" s="14"/>
      <c r="X237" s="14"/>
      <c r="AA237" s="14"/>
      <c r="AD237" s="42"/>
      <c r="AG237" s="14"/>
      <c r="AJ237" s="14"/>
      <c r="AM237" s="14"/>
      <c r="AN237" s="42"/>
      <c r="AP237" s="14"/>
      <c r="AS237" s="42"/>
      <c r="AV237" s="14"/>
      <c r="AX237" s="42"/>
      <c r="AY237" s="14"/>
      <c r="BB237" s="14"/>
      <c r="BC237" s="42"/>
      <c r="BE237" s="14"/>
      <c r="BH237" s="42"/>
      <c r="BK237" s="14"/>
      <c r="BM237" s="42"/>
      <c r="BN237" s="14"/>
    </row>
    <row r="238" spans="1:66" outlineLevel="1">
      <c r="A238" s="43" t="s">
        <v>474</v>
      </c>
      <c r="B238" t="s">
        <v>490</v>
      </c>
      <c r="D238" s="20"/>
      <c r="E238">
        <v>11</v>
      </c>
      <c r="F238">
        <v>12</v>
      </c>
      <c r="H238" s="14"/>
      <c r="P238" s="14"/>
      <c r="U238" s="14"/>
      <c r="X238" s="14"/>
      <c r="AA238" s="14"/>
      <c r="AD238" s="42"/>
      <c r="AG238" s="14"/>
      <c r="AJ238" s="14"/>
      <c r="AM238" s="14"/>
      <c r="AN238" s="42"/>
      <c r="AP238" s="14"/>
      <c r="AS238" s="42"/>
      <c r="AV238" s="14"/>
      <c r="AX238" s="42"/>
      <c r="AY238" s="14"/>
      <c r="BB238" s="14"/>
      <c r="BC238" s="42"/>
      <c r="BE238" s="14"/>
      <c r="BH238" s="42"/>
      <c r="BK238" s="14"/>
      <c r="BM238" s="42"/>
      <c r="BN238" s="14"/>
    </row>
    <row r="239" spans="1:66" outlineLevel="1">
      <c r="A239" s="43" t="s">
        <v>474</v>
      </c>
      <c r="B239" t="s">
        <v>491</v>
      </c>
      <c r="D239">
        <v>11</v>
      </c>
      <c r="E239">
        <v>12</v>
      </c>
      <c r="H239" s="14"/>
      <c r="P239" s="14"/>
      <c r="U239" s="14"/>
      <c r="X239" s="14"/>
      <c r="AA239" s="14"/>
      <c r="AD239" s="42"/>
      <c r="AG239" s="14"/>
      <c r="AJ239" s="14"/>
      <c r="AM239" s="14"/>
      <c r="AN239" s="42"/>
      <c r="AP239" s="14"/>
      <c r="AS239" s="42"/>
      <c r="AV239" s="14"/>
      <c r="AX239" s="42"/>
      <c r="AY239" s="14"/>
      <c r="BB239" s="14"/>
      <c r="BC239" s="42"/>
      <c r="BE239" s="14"/>
      <c r="BH239" s="42"/>
      <c r="BK239" s="14"/>
      <c r="BM239" s="42"/>
      <c r="BN239" s="14"/>
    </row>
    <row r="240" spans="1:66" outlineLevel="1">
      <c r="A240" s="43" t="s">
        <v>474</v>
      </c>
      <c r="B240" t="s">
        <v>492</v>
      </c>
      <c r="E240">
        <v>12</v>
      </c>
      <c r="H240" s="14"/>
      <c r="P240" s="14"/>
      <c r="U240" s="14"/>
      <c r="X240" s="14"/>
      <c r="AA240" s="14"/>
      <c r="AD240" s="42"/>
      <c r="AG240" s="14"/>
      <c r="AJ240" s="14"/>
      <c r="AM240" s="14"/>
      <c r="AN240" s="42"/>
      <c r="AP240" s="14"/>
      <c r="AS240" s="42"/>
      <c r="AV240" s="14"/>
      <c r="AX240" s="42"/>
      <c r="AY240" s="14"/>
      <c r="BB240" s="14"/>
      <c r="BC240" s="42"/>
      <c r="BE240" s="14"/>
      <c r="BH240" s="42"/>
      <c r="BK240" s="14"/>
      <c r="BM240" s="42"/>
      <c r="BN240" s="14"/>
    </row>
    <row r="241" spans="1:67" outlineLevel="1">
      <c r="A241" s="43" t="s">
        <v>474</v>
      </c>
      <c r="B241" t="s">
        <v>493</v>
      </c>
      <c r="E241">
        <v>10</v>
      </c>
      <c r="F241">
        <v>11</v>
      </c>
      <c r="G241" s="14">
        <v>12</v>
      </c>
      <c r="H241" s="14"/>
      <c r="P241" s="14"/>
      <c r="U241" s="14"/>
      <c r="X241" s="14"/>
      <c r="AA241" s="14"/>
      <c r="AD241" s="42"/>
      <c r="AG241" s="14"/>
      <c r="AJ241" s="14"/>
      <c r="AM241" s="14"/>
      <c r="AN241" s="42"/>
      <c r="AP241" s="14"/>
      <c r="AS241" s="42"/>
      <c r="AV241" s="14"/>
      <c r="AX241" s="42"/>
      <c r="AY241" s="14"/>
      <c r="BB241" s="14"/>
      <c r="BC241" s="42"/>
      <c r="BE241" s="14"/>
      <c r="BH241" s="42"/>
      <c r="BK241" s="14"/>
      <c r="BM241" s="42"/>
      <c r="BN241" s="14"/>
    </row>
    <row r="242" spans="1:67" outlineLevel="1">
      <c r="A242" s="43" t="s">
        <v>474</v>
      </c>
      <c r="H242" s="14"/>
      <c r="P242" s="14"/>
      <c r="U242" s="14"/>
      <c r="X242" s="14"/>
      <c r="AA242" s="14"/>
      <c r="AD242" s="42"/>
      <c r="AG242" s="14"/>
      <c r="AJ242" s="14"/>
      <c r="AM242" s="14"/>
      <c r="AN242" s="42"/>
      <c r="AP242" s="14"/>
      <c r="AS242" s="42"/>
      <c r="AV242" s="14"/>
      <c r="AX242" s="42"/>
      <c r="AY242" s="14"/>
      <c r="BB242" s="14"/>
      <c r="BC242" s="42"/>
      <c r="BE242" s="14"/>
      <c r="BH242" s="42"/>
      <c r="BK242" s="14"/>
      <c r="BM242" s="42"/>
      <c r="BN242" s="14"/>
    </row>
    <row r="243" spans="1:67" outlineLevel="1">
      <c r="A243" s="43" t="s">
        <v>474</v>
      </c>
      <c r="C243">
        <f>COUNTIF(C223:C242,$A261)</f>
        <v>0</v>
      </c>
      <c r="D243">
        <f>COUNTIF(D223:D242,$A261)</f>
        <v>0</v>
      </c>
      <c r="E243">
        <f>COUNTIF(E223:E242,$A261)</f>
        <v>2</v>
      </c>
      <c r="H243">
        <f t="shared" ref="H243:P243" si="3">COUNTIF(H223:H242,$A261)</f>
        <v>0</v>
      </c>
      <c r="I243">
        <f t="shared" si="3"/>
        <v>0</v>
      </c>
      <c r="J243">
        <f t="shared" si="3"/>
        <v>0</v>
      </c>
      <c r="K243">
        <f t="shared" si="3"/>
        <v>0</v>
      </c>
      <c r="L243">
        <f t="shared" si="3"/>
        <v>0</v>
      </c>
      <c r="M243">
        <f t="shared" si="3"/>
        <v>0</v>
      </c>
      <c r="N243">
        <f t="shared" si="3"/>
        <v>0</v>
      </c>
      <c r="O243">
        <f t="shared" si="3"/>
        <v>0</v>
      </c>
      <c r="P243">
        <f t="shared" si="3"/>
        <v>5</v>
      </c>
      <c r="R243"/>
      <c r="U243">
        <f>COUNTIF(U223:U242,$A261)</f>
        <v>0</v>
      </c>
      <c r="X243">
        <f>COUNTIF(X223:X242,$A261)</f>
        <v>0</v>
      </c>
      <c r="AA243">
        <f>COUNTIF(AA223:AA242,$A261)</f>
        <v>0</v>
      </c>
      <c r="AD243">
        <f>COUNTIF(AD223:AD242,$A261)</f>
        <v>0</v>
      </c>
      <c r="AG243">
        <f>COUNTIF(AG223:AG242,$A261)</f>
        <v>0</v>
      </c>
      <c r="AJ243">
        <f>COUNTIF(AJ223:AJ242,$A261)</f>
        <v>0</v>
      </c>
      <c r="AM243">
        <f>COUNTIF(AM223:AM242,$A261)</f>
        <v>0</v>
      </c>
      <c r="AN243">
        <f>COUNTIF(AN223:AN242,$A261)</f>
        <v>0</v>
      </c>
      <c r="AP243">
        <f>COUNTIF(AP223:AP242,$A261)</f>
        <v>0</v>
      </c>
      <c r="AS243">
        <f>COUNTIF(AS223:AS242,$A261)</f>
        <v>0</v>
      </c>
      <c r="AV243">
        <f>COUNTIF(AV223:AV242,$A261)</f>
        <v>0</v>
      </c>
      <c r="AX243">
        <f>COUNTIF(AX223:AX242,$A261)</f>
        <v>0</v>
      </c>
      <c r="AY243">
        <f>COUNTIF(AY223:AY242,$A261)</f>
        <v>1</v>
      </c>
      <c r="BB243">
        <f>COUNTIF(BB223:BB242,$A261)</f>
        <v>0</v>
      </c>
      <c r="BC243">
        <f>COUNTIF(BC223:BC242,$A261)</f>
        <v>0</v>
      </c>
      <c r="BE243">
        <f>COUNTIF(BE223:BE242,$A261)</f>
        <v>0</v>
      </c>
      <c r="BH243">
        <f>COUNTIF(BH223:BH242,$A261)</f>
        <v>0</v>
      </c>
      <c r="BK243">
        <f>COUNTIF(BK223:BK242,$A261)</f>
        <v>0</v>
      </c>
      <c r="BM243">
        <f>COUNTIF(BM223:BM242,$A261)</f>
        <v>0</v>
      </c>
      <c r="BN243">
        <f>COUNTIF(BN223:BN242,$A261)</f>
        <v>0</v>
      </c>
      <c r="BO243">
        <f>COUNTIF(BO223:BO242,$A261)</f>
        <v>0</v>
      </c>
    </row>
    <row r="244" spans="1:67">
      <c r="A244" t="s">
        <v>494</v>
      </c>
      <c r="H244" s="14"/>
      <c r="P244" s="14"/>
      <c r="U244" s="14"/>
      <c r="X244" s="14"/>
      <c r="AA244" s="14"/>
      <c r="AD244" s="42"/>
      <c r="AG244" s="14"/>
      <c r="AJ244" s="14"/>
      <c r="AM244" s="14"/>
      <c r="AN244" s="42"/>
      <c r="AP244" s="14"/>
      <c r="AS244" s="42"/>
      <c r="AV244" s="14"/>
      <c r="AX244" s="42"/>
      <c r="AY244" s="14"/>
      <c r="BB244" s="14"/>
      <c r="BC244" s="42"/>
      <c r="BE244" s="14"/>
      <c r="BH244" s="42"/>
      <c r="BK244" s="14"/>
      <c r="BM244" s="42"/>
      <c r="BN244" s="14"/>
    </row>
    <row r="245" spans="1:67" hidden="1" outlineLevel="1">
      <c r="B245" t="s">
        <v>495</v>
      </c>
      <c r="H245" s="14"/>
      <c r="N245" t="s">
        <v>269</v>
      </c>
      <c r="O245" t="s">
        <v>269</v>
      </c>
      <c r="P245" s="14" t="s">
        <v>269</v>
      </c>
      <c r="Q245" t="s">
        <v>269</v>
      </c>
      <c r="R245" s="35" t="s">
        <v>279</v>
      </c>
      <c r="S245">
        <v>10</v>
      </c>
      <c r="T245">
        <v>11</v>
      </c>
      <c r="U245" s="14">
        <v>12</v>
      </c>
      <c r="X245" s="14"/>
      <c r="AA245" s="14"/>
      <c r="AD245" s="42"/>
      <c r="AG245" s="14"/>
      <c r="AJ245" s="14"/>
      <c r="AM245" s="14"/>
      <c r="AN245" s="42"/>
      <c r="AP245" s="14"/>
      <c r="AS245" s="42"/>
      <c r="AV245" s="14"/>
      <c r="AX245" s="42"/>
      <c r="AY245" s="14"/>
      <c r="BB245" s="14"/>
      <c r="BC245" s="42"/>
      <c r="BE245" s="14"/>
      <c r="BH245" s="42"/>
      <c r="BK245" s="14"/>
      <c r="BM245" s="42"/>
      <c r="BN245" s="14"/>
    </row>
    <row r="246" spans="1:67" hidden="1" outlineLevel="1">
      <c r="A246" s="43" t="s">
        <v>494</v>
      </c>
      <c r="B246" t="s">
        <v>496</v>
      </c>
      <c r="H246" s="14"/>
      <c r="N246" t="s">
        <v>269</v>
      </c>
      <c r="O246" t="s">
        <v>278</v>
      </c>
      <c r="P246" s="14" t="s">
        <v>279</v>
      </c>
      <c r="Q246">
        <v>10</v>
      </c>
      <c r="R246" s="35">
        <v>11</v>
      </c>
      <c r="U246" s="14"/>
      <c r="X246" s="14"/>
      <c r="AA246" s="14"/>
      <c r="AD246" s="42"/>
      <c r="AG246" s="14"/>
      <c r="AJ246" s="14"/>
      <c r="AM246" s="14"/>
      <c r="AN246" s="42"/>
      <c r="AP246" s="14"/>
      <c r="AS246" s="42"/>
      <c r="AV246" s="14"/>
      <c r="AX246" s="42"/>
      <c r="AY246" s="14"/>
      <c r="BB246" s="14"/>
      <c r="BC246" s="42"/>
      <c r="BE246" s="14"/>
      <c r="BH246" s="42"/>
      <c r="BK246" s="14"/>
      <c r="BM246" s="42"/>
      <c r="BN246" s="14"/>
    </row>
    <row r="247" spans="1:67" hidden="1" outlineLevel="1">
      <c r="A247" s="43" t="s">
        <v>494</v>
      </c>
      <c r="B247" t="s">
        <v>497</v>
      </c>
      <c r="H247" s="14"/>
      <c r="N247" t="s">
        <v>269</v>
      </c>
      <c r="O247" t="s">
        <v>278</v>
      </c>
      <c r="P247" s="14" t="s">
        <v>279</v>
      </c>
      <c r="Q247">
        <v>10</v>
      </c>
      <c r="U247" s="14"/>
      <c r="X247" s="14"/>
      <c r="AA247" s="14"/>
      <c r="AD247" s="42"/>
      <c r="AG247" s="14"/>
      <c r="AJ247" s="14"/>
      <c r="AM247" s="14"/>
      <c r="AN247" s="42"/>
      <c r="AP247" s="14"/>
      <c r="AS247" s="42"/>
      <c r="AV247" s="14"/>
      <c r="AX247" s="42"/>
      <c r="AY247" s="14"/>
      <c r="BB247" s="14"/>
      <c r="BC247" s="42"/>
      <c r="BE247" s="14"/>
      <c r="BH247" s="42"/>
      <c r="BK247" s="14"/>
      <c r="BM247" s="42"/>
      <c r="BN247" s="14"/>
    </row>
    <row r="248" spans="1:67" hidden="1" outlineLevel="1">
      <c r="A248" s="43" t="s">
        <v>494</v>
      </c>
      <c r="B248" t="s">
        <v>498</v>
      </c>
      <c r="H248" s="14"/>
      <c r="P248" s="14">
        <v>11</v>
      </c>
      <c r="U248" s="14"/>
      <c r="X248" s="14"/>
      <c r="AA248" s="14"/>
      <c r="AD248" s="42"/>
      <c r="AG248" s="14"/>
      <c r="AJ248" s="14"/>
      <c r="AM248" s="14"/>
      <c r="AN248" s="42"/>
      <c r="AP248" s="14"/>
      <c r="AS248" s="42"/>
      <c r="AV248" s="14"/>
      <c r="AX248" s="42"/>
      <c r="AY248" s="14"/>
      <c r="BB248" s="14"/>
      <c r="BC248" s="42"/>
      <c r="BE248" s="14"/>
      <c r="BH248" s="42"/>
      <c r="BK248" s="14"/>
      <c r="BM248" s="42"/>
      <c r="BN248" s="14"/>
    </row>
    <row r="249" spans="1:67" hidden="1" outlineLevel="1">
      <c r="A249" s="43" t="s">
        <v>494</v>
      </c>
      <c r="B249" t="s">
        <v>499</v>
      </c>
      <c r="H249" s="14"/>
      <c r="O249">
        <v>12</v>
      </c>
      <c r="P249" s="14"/>
      <c r="U249" s="14"/>
      <c r="X249" s="14"/>
      <c r="AA249" s="14"/>
      <c r="AD249" s="42"/>
      <c r="AG249" s="14"/>
      <c r="AJ249" s="14"/>
      <c r="AM249" s="14"/>
      <c r="AN249" s="42"/>
      <c r="AP249" s="14"/>
      <c r="AS249" s="42"/>
      <c r="AV249" s="14"/>
      <c r="AX249" s="42"/>
      <c r="AY249" s="14"/>
      <c r="BB249" s="14"/>
      <c r="BC249" s="42"/>
      <c r="BE249" s="14"/>
      <c r="BH249" s="42"/>
      <c r="BK249" s="14"/>
      <c r="BM249" s="42"/>
      <c r="BN249" s="14"/>
    </row>
    <row r="250" spans="1:67" hidden="1" outlineLevel="1">
      <c r="A250" s="43" t="s">
        <v>494</v>
      </c>
      <c r="B250" t="s">
        <v>500</v>
      </c>
      <c r="H250" s="14"/>
      <c r="N250">
        <v>12</v>
      </c>
      <c r="P250" s="14"/>
      <c r="U250" s="14"/>
      <c r="X250" s="14"/>
      <c r="AA250" s="14"/>
      <c r="AD250" s="42"/>
      <c r="AG250" s="14"/>
      <c r="AJ250" s="14"/>
      <c r="AM250" s="14"/>
      <c r="AN250" s="42"/>
      <c r="AP250" s="14"/>
      <c r="AS250" s="42"/>
      <c r="AV250" s="14"/>
      <c r="AX250" s="42"/>
      <c r="AY250" s="14"/>
      <c r="BB250" s="14"/>
      <c r="BC250" s="42"/>
      <c r="BE250" s="14"/>
      <c r="BH250" s="42"/>
      <c r="BK250" s="14"/>
      <c r="BM250" s="42"/>
      <c r="BN250" s="14"/>
    </row>
    <row r="251" spans="1:67" hidden="1" outlineLevel="1">
      <c r="A251" s="43" t="s">
        <v>494</v>
      </c>
      <c r="B251" t="s">
        <v>501</v>
      </c>
      <c r="H251" s="14"/>
      <c r="P251" s="14">
        <v>12</v>
      </c>
      <c r="U251" s="14"/>
      <c r="X251" s="14"/>
      <c r="AA251" s="14"/>
      <c r="AD251" s="42"/>
      <c r="AG251" s="14"/>
      <c r="AJ251" s="14"/>
      <c r="AM251" s="14"/>
      <c r="AN251" s="42"/>
      <c r="AP251" s="14"/>
      <c r="AS251" s="42"/>
      <c r="AV251" s="14"/>
      <c r="AX251" s="42"/>
      <c r="AY251" s="14"/>
      <c r="BB251" s="14"/>
      <c r="BC251" s="42"/>
      <c r="BE251" s="14"/>
      <c r="BH251" s="42"/>
      <c r="BK251" s="14"/>
      <c r="BM251" s="42"/>
      <c r="BN251" s="14"/>
    </row>
    <row r="252" spans="1:67" hidden="1" outlineLevel="1">
      <c r="A252" s="43" t="s">
        <v>494</v>
      </c>
      <c r="H252" s="14"/>
      <c r="P252" s="14"/>
      <c r="U252" s="14"/>
      <c r="X252" s="14"/>
      <c r="AA252" s="14"/>
      <c r="AD252" s="42"/>
      <c r="AG252" s="14"/>
      <c r="AJ252" s="14"/>
      <c r="AM252" s="14"/>
      <c r="AN252" s="42"/>
      <c r="AP252" s="14"/>
      <c r="AS252" s="42"/>
      <c r="AV252" s="14"/>
      <c r="AX252" s="42"/>
      <c r="AY252" s="14"/>
      <c r="BB252" s="14"/>
      <c r="BC252" s="42"/>
      <c r="BE252" s="14"/>
      <c r="BH252" s="42"/>
      <c r="BK252" s="14"/>
      <c r="BM252" s="42"/>
      <c r="BN252" s="14"/>
    </row>
    <row r="253" spans="1:67" hidden="1" outlineLevel="1">
      <c r="A253" s="43" t="s">
        <v>494</v>
      </c>
      <c r="H253" s="14"/>
      <c r="P253" s="14"/>
      <c r="U253" s="14"/>
      <c r="X253" s="14"/>
      <c r="AA253" s="14"/>
      <c r="AD253" s="42"/>
      <c r="AG253" s="14"/>
      <c r="AJ253" s="14"/>
      <c r="AM253" s="14"/>
      <c r="AN253" s="42"/>
      <c r="AP253" s="14"/>
      <c r="AS253" s="42"/>
      <c r="AV253" s="14"/>
      <c r="AX253" s="42"/>
      <c r="AY253" s="14"/>
      <c r="BB253" s="14"/>
      <c r="BC253" s="42"/>
      <c r="BE253" s="14"/>
      <c r="BH253" s="42"/>
      <c r="BK253" s="14"/>
      <c r="BM253" s="42"/>
      <c r="BN253" s="14"/>
    </row>
    <row r="254" spans="1:67" hidden="1" outlineLevel="1">
      <c r="H254" s="14"/>
      <c r="P254" s="14"/>
      <c r="U254" s="14"/>
      <c r="X254" s="14"/>
      <c r="AA254" s="14"/>
      <c r="AD254" s="42"/>
      <c r="AG254" s="14"/>
      <c r="AJ254" s="14"/>
      <c r="AM254" s="14"/>
      <c r="AN254" s="42"/>
      <c r="AP254" s="14"/>
      <c r="AS254" s="42"/>
      <c r="AV254" s="14"/>
      <c r="AX254" s="42"/>
      <c r="AY254" s="14"/>
      <c r="BB254" s="14"/>
      <c r="BC254" s="42"/>
      <c r="BE254" s="14"/>
      <c r="BH254" s="42"/>
      <c r="BK254" s="14"/>
      <c r="BM254" s="42"/>
      <c r="BN254" s="14"/>
    </row>
    <row r="255" spans="1:67" hidden="1" outlineLevel="1">
      <c r="H255" s="14"/>
      <c r="P255" s="14"/>
      <c r="U255" s="14"/>
      <c r="X255" s="14"/>
      <c r="AA255" s="14"/>
      <c r="AD255" s="42"/>
      <c r="AG255" s="14"/>
      <c r="AJ255" s="14"/>
      <c r="AM255" s="14"/>
      <c r="AN255" s="42"/>
      <c r="AP255" s="14"/>
      <c r="AS255" s="42"/>
      <c r="AV255" s="14"/>
      <c r="AX255" s="42"/>
      <c r="AY255" s="14"/>
      <c r="BB255" s="14"/>
      <c r="BC255" s="42"/>
      <c r="BE255" s="14"/>
      <c r="BH255" s="42"/>
      <c r="BK255" s="14"/>
      <c r="BM255" s="42"/>
      <c r="BN255" s="14"/>
    </row>
    <row r="256" spans="1:67" hidden="1" outlineLevel="1">
      <c r="H256" s="14"/>
      <c r="P256" s="14"/>
      <c r="U256" s="14"/>
      <c r="X256" s="14"/>
      <c r="AA256" s="14"/>
      <c r="AD256" s="42"/>
      <c r="AG256" s="14"/>
      <c r="AJ256" s="14"/>
      <c r="AM256" s="14"/>
      <c r="AN256" s="42"/>
      <c r="AP256" s="14"/>
      <c r="AS256" s="42"/>
      <c r="AV256" s="14"/>
      <c r="AX256" s="42"/>
      <c r="AY256" s="14"/>
      <c r="BB256" s="14"/>
      <c r="BC256" s="42"/>
      <c r="BE256" s="14"/>
      <c r="BH256" s="42"/>
      <c r="BK256" s="14"/>
      <c r="BM256" s="42"/>
      <c r="BN256" s="14"/>
    </row>
    <row r="257" spans="1:66" hidden="1" outlineLevel="1">
      <c r="H257" s="14"/>
      <c r="P257" s="14"/>
      <c r="U257" s="14"/>
      <c r="X257" s="14"/>
      <c r="AA257" s="14"/>
      <c r="AD257" s="42"/>
      <c r="AG257" s="14"/>
      <c r="AJ257" s="14"/>
      <c r="AM257" s="14"/>
      <c r="AN257" s="42"/>
      <c r="AP257" s="14"/>
      <c r="AS257" s="42"/>
      <c r="AV257" s="14"/>
      <c r="AX257" s="42"/>
      <c r="AY257" s="14"/>
      <c r="BB257" s="14"/>
      <c r="BC257" s="42"/>
      <c r="BE257" s="14"/>
      <c r="BH257" s="42"/>
      <c r="BK257" s="14"/>
      <c r="BM257" s="42"/>
      <c r="BN257" s="14"/>
    </row>
    <row r="258" spans="1:66" collapsed="1">
      <c r="H258" s="14"/>
      <c r="P258" s="14"/>
      <c r="U258" s="14"/>
      <c r="X258" s="14"/>
      <c r="AA258" s="14"/>
      <c r="AD258" s="42"/>
      <c r="AG258" s="14"/>
      <c r="AJ258" s="14"/>
      <c r="AM258" s="14"/>
      <c r="AN258" s="42"/>
      <c r="AP258" s="14"/>
      <c r="AS258" s="42"/>
      <c r="AV258" s="14"/>
      <c r="AX258" s="42"/>
      <c r="AY258" s="14"/>
      <c r="BB258" s="14"/>
      <c r="BC258" s="42"/>
      <c r="BE258" s="14"/>
      <c r="BH258" s="42"/>
      <c r="BK258" s="14"/>
      <c r="BM258" s="42"/>
      <c r="BN258" s="14"/>
    </row>
    <row r="259" spans="1:66">
      <c r="H259" s="14"/>
      <c r="P259" s="14"/>
      <c r="U259" s="14"/>
      <c r="X259" s="14"/>
      <c r="AA259" s="14"/>
      <c r="AD259" s="42"/>
      <c r="AG259" s="14"/>
      <c r="AJ259" s="14"/>
      <c r="AM259" s="14"/>
      <c r="AN259" s="42"/>
      <c r="AP259" s="14"/>
      <c r="AS259" s="42"/>
      <c r="AV259" s="14"/>
      <c r="AX259" s="42"/>
      <c r="AY259" s="14"/>
      <c r="BB259" s="14"/>
      <c r="BC259" s="42"/>
      <c r="BE259" s="14"/>
      <c r="BH259" s="42"/>
      <c r="BK259" s="14"/>
      <c r="BM259" s="42"/>
      <c r="BN259" s="14"/>
    </row>
    <row r="260" spans="1:66" ht="16">
      <c r="A260" s="49" t="s">
        <v>502</v>
      </c>
    </row>
    <row r="261" spans="1:66" ht="19">
      <c r="A261" s="50">
        <v>12</v>
      </c>
      <c r="C261">
        <f t="shared" ref="C261:U261" si="4">COUNTIF(C4:C259,$A261)</f>
        <v>8</v>
      </c>
      <c r="D261">
        <f t="shared" si="4"/>
        <v>3</v>
      </c>
      <c r="E261">
        <f t="shared" si="4"/>
        <v>14</v>
      </c>
      <c r="F261">
        <f t="shared" si="4"/>
        <v>1</v>
      </c>
      <c r="G261">
        <f t="shared" si="4"/>
        <v>1</v>
      </c>
      <c r="H261">
        <f t="shared" si="4"/>
        <v>5</v>
      </c>
      <c r="I261">
        <f t="shared" si="4"/>
        <v>1</v>
      </c>
      <c r="J261">
        <f t="shared" si="4"/>
        <v>0</v>
      </c>
      <c r="K261">
        <f t="shared" si="4"/>
        <v>1</v>
      </c>
      <c r="L261">
        <f t="shared" si="4"/>
        <v>1</v>
      </c>
      <c r="M261">
        <f t="shared" si="4"/>
        <v>0</v>
      </c>
      <c r="N261">
        <f t="shared" si="4"/>
        <v>1</v>
      </c>
      <c r="O261">
        <f t="shared" si="4"/>
        <v>2</v>
      </c>
      <c r="P261">
        <f t="shared" si="4"/>
        <v>11</v>
      </c>
      <c r="Q261">
        <f t="shared" si="4"/>
        <v>3</v>
      </c>
      <c r="R261" s="35">
        <f t="shared" si="4"/>
        <v>0</v>
      </c>
      <c r="S261">
        <f t="shared" si="4"/>
        <v>4</v>
      </c>
      <c r="T261">
        <f t="shared" si="4"/>
        <v>2</v>
      </c>
      <c r="U261">
        <f t="shared" si="4"/>
        <v>2</v>
      </c>
      <c r="X261">
        <f>COUNTIF(X4:X259,$A261)</f>
        <v>1</v>
      </c>
      <c r="AA261">
        <f>COUNTIF(AA4:AA259,$A261)</f>
        <v>1</v>
      </c>
      <c r="AD261">
        <f>COUNTIF(AD4:AD259,$A261)</f>
        <v>1</v>
      </c>
      <c r="AG261">
        <f>COUNTIF(AG4:AG259,$A261)</f>
        <v>0</v>
      </c>
      <c r="AJ261">
        <f>COUNTIF(AJ4:AJ259,$A261)</f>
        <v>0</v>
      </c>
      <c r="AM261">
        <f>COUNTIF(AM4:AM259,$A261)</f>
        <v>0</v>
      </c>
      <c r="AN261">
        <f>COUNTIF(AN4:AN259,$A261)</f>
        <v>0</v>
      </c>
      <c r="AP261">
        <f>COUNTIF(AP4:AP259,$A261)</f>
        <v>2</v>
      </c>
      <c r="AS261">
        <f>COUNTIF(AS4:AS259,$A261)</f>
        <v>2</v>
      </c>
      <c r="AV261">
        <f>COUNTIF(AV4:AV259,$A261)</f>
        <v>1</v>
      </c>
      <c r="AX261">
        <f>COUNTIF(AX4:AX259,$A261)</f>
        <v>1</v>
      </c>
      <c r="AY261">
        <f>COUNTIF(AY4:AY259,$A261)</f>
        <v>2</v>
      </c>
      <c r="BB261">
        <f>COUNTIF(BB4:BB259,$A261)</f>
        <v>0</v>
      </c>
      <c r="BC261">
        <f>COUNTIF(BC4:BC259,$A261)</f>
        <v>0</v>
      </c>
      <c r="BE261">
        <f>COUNTIF(BE4:BE259,$A261)</f>
        <v>0</v>
      </c>
      <c r="BH261">
        <f>COUNTIF(BH4:BH259,$A261)</f>
        <v>0</v>
      </c>
      <c r="BK261">
        <f>COUNTIF(BK4:BK259,$A261)</f>
        <v>0</v>
      </c>
      <c r="BM261">
        <f>COUNTIF(BM4:BM259,$A261)</f>
        <v>0</v>
      </c>
      <c r="BN261">
        <f>COUNTIF(BN4:BN259,$A261)</f>
        <v>1</v>
      </c>
    </row>
    <row r="262" spans="1:66">
      <c r="AD262" t="s">
        <v>503</v>
      </c>
      <c r="AN262" t="s">
        <v>503</v>
      </c>
      <c r="AS262" t="s">
        <v>503</v>
      </c>
      <c r="AX262" t="s">
        <v>503</v>
      </c>
      <c r="BC262" t="s">
        <v>503</v>
      </c>
      <c r="BH262" t="s">
        <v>503</v>
      </c>
      <c r="BM262" t="s">
        <v>503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7"/>
  <sheetViews>
    <sheetView workbookViewId="0"/>
  </sheetViews>
  <sheetFormatPr baseColWidth="10" defaultColWidth="8.83203125" defaultRowHeight="15"/>
  <cols>
    <col min="1" max="1" width="16.5" customWidth="1"/>
    <col min="2" max="2" width="11.5" customWidth="1"/>
    <col min="3" max="3" width="3.5" customWidth="1"/>
    <col min="4" max="4" width="2.33203125" customWidth="1"/>
    <col min="5" max="5" width="2" customWidth="1"/>
    <col min="6" max="6" width="2.5" customWidth="1"/>
    <col min="7" max="7" width="2.33203125" customWidth="1"/>
    <col min="8" max="8" width="2.83203125" customWidth="1"/>
    <col min="9" max="9" width="3" customWidth="1"/>
    <col min="10" max="10" width="3.33203125" customWidth="1"/>
    <col min="11" max="11" width="2.6640625" customWidth="1"/>
    <col min="12" max="12" width="2.5" customWidth="1"/>
    <col min="13" max="14" width="3" customWidth="1"/>
    <col min="15" max="15" width="2.5" customWidth="1"/>
    <col min="16" max="16" width="3.1640625" customWidth="1"/>
    <col min="17" max="17" width="3" customWidth="1"/>
    <col min="18" max="18" width="2.83203125" customWidth="1"/>
    <col min="19" max="19" width="2.5" customWidth="1"/>
    <col min="20" max="20" width="2.6640625" customWidth="1"/>
    <col min="21" max="21" width="3.5" customWidth="1"/>
    <col min="22" max="22" width="3" customWidth="1"/>
    <col min="23" max="23" width="2.6640625" customWidth="1"/>
    <col min="24" max="24" width="3.6640625" customWidth="1"/>
    <col min="25" max="25" width="2.83203125" customWidth="1"/>
    <col min="26" max="26" width="2.33203125" customWidth="1"/>
    <col min="27" max="27" width="3.1640625" customWidth="1"/>
    <col min="28" max="28" width="3.33203125" customWidth="1"/>
    <col min="29" max="30" width="2.5" customWidth="1"/>
    <col min="31" max="31" width="2.33203125" customWidth="1"/>
    <col min="32" max="33" width="2.5" customWidth="1"/>
    <col min="34" max="34" width="3.33203125" customWidth="1"/>
    <col min="35" max="35" width="2.5" customWidth="1"/>
    <col min="36" max="36" width="2.6640625" customWidth="1"/>
    <col min="37" max="38" width="3.1640625" customWidth="1"/>
    <col min="39" max="39" width="2.83203125" customWidth="1"/>
    <col min="40" max="40" width="2.5" customWidth="1"/>
    <col min="41" max="41" width="3" customWidth="1"/>
    <col min="42" max="42" width="2.5" customWidth="1"/>
    <col min="43" max="43" width="3.5" customWidth="1"/>
    <col min="44" max="44" width="3.1640625" customWidth="1"/>
    <col min="45" max="45" width="3" customWidth="1"/>
    <col min="46" max="46" width="2.5" customWidth="1"/>
    <col min="47" max="47" width="2.6640625" customWidth="1"/>
    <col min="48" max="48" width="2.5" customWidth="1"/>
    <col min="49" max="49" width="3" customWidth="1"/>
    <col min="50" max="51" width="2.6640625" customWidth="1"/>
    <col min="52" max="52" width="3" customWidth="1"/>
    <col min="53" max="53" width="2.5" customWidth="1"/>
    <col min="54" max="54" width="2.33203125" customWidth="1"/>
    <col min="55" max="55" width="3" customWidth="1"/>
    <col min="56" max="56" width="2.83203125" customWidth="1"/>
    <col min="57" max="59" width="2.5" customWidth="1"/>
    <col min="60" max="60" width="3.5" customWidth="1"/>
    <col min="61" max="61" width="3.6640625" customWidth="1"/>
    <col min="62" max="62" width="3" customWidth="1"/>
    <col min="63" max="63" width="2.5" customWidth="1"/>
    <col min="64" max="1024" width="11.5" customWidth="1"/>
  </cols>
  <sheetData>
    <row r="1" spans="1:63" ht="33">
      <c r="A1" s="51"/>
      <c r="B1" s="51"/>
      <c r="C1" s="52" t="s">
        <v>245</v>
      </c>
      <c r="D1" s="52" t="s">
        <v>246</v>
      </c>
      <c r="E1" s="52" t="s">
        <v>247</v>
      </c>
      <c r="F1" s="51">
        <v>0</v>
      </c>
      <c r="G1" s="51">
        <v>0</v>
      </c>
      <c r="H1" s="51">
        <v>0</v>
      </c>
      <c r="I1" s="51">
        <v>0</v>
      </c>
      <c r="J1" s="53" t="s">
        <v>249</v>
      </c>
      <c r="K1" s="51">
        <v>0</v>
      </c>
      <c r="L1" s="51">
        <v>0</v>
      </c>
      <c r="M1" s="53" t="s">
        <v>250</v>
      </c>
      <c r="N1" s="51">
        <v>0</v>
      </c>
      <c r="O1" s="51">
        <v>0</v>
      </c>
      <c r="P1" s="53" t="s">
        <v>251</v>
      </c>
      <c r="Q1" s="51">
        <v>0</v>
      </c>
      <c r="R1" s="51">
        <v>0</v>
      </c>
      <c r="S1" s="53" t="s">
        <v>252</v>
      </c>
      <c r="T1" s="51">
        <v>0</v>
      </c>
      <c r="U1" s="51">
        <v>0</v>
      </c>
      <c r="V1" s="53" t="s">
        <v>253</v>
      </c>
      <c r="W1" s="51">
        <v>0</v>
      </c>
      <c r="X1" s="51">
        <v>0</v>
      </c>
      <c r="Y1" s="53" t="s">
        <v>254</v>
      </c>
      <c r="Z1" s="51">
        <v>0</v>
      </c>
      <c r="AA1" s="51">
        <v>0</v>
      </c>
      <c r="AB1" s="53" t="s">
        <v>255</v>
      </c>
      <c r="AC1" s="54" t="s">
        <v>256</v>
      </c>
      <c r="AD1" s="51">
        <v>0</v>
      </c>
      <c r="AE1" s="53" t="s">
        <v>257</v>
      </c>
      <c r="AF1" s="51">
        <v>0</v>
      </c>
      <c r="AG1" s="51">
        <v>0</v>
      </c>
      <c r="AH1" s="53" t="s">
        <v>504</v>
      </c>
      <c r="AI1" s="51">
        <v>0</v>
      </c>
      <c r="AJ1" s="51">
        <v>0</v>
      </c>
      <c r="AK1" s="53" t="s">
        <v>259</v>
      </c>
      <c r="AL1" s="51">
        <v>0</v>
      </c>
      <c r="AM1" s="54" t="s">
        <v>505</v>
      </c>
      <c r="AN1" s="53" t="s">
        <v>261</v>
      </c>
      <c r="AO1" s="51">
        <v>0</v>
      </c>
      <c r="AP1" s="51">
        <v>0</v>
      </c>
      <c r="AQ1" s="53" t="s">
        <v>262</v>
      </c>
      <c r="AR1" s="54" t="s">
        <v>260</v>
      </c>
      <c r="AS1" s="51">
        <v>0</v>
      </c>
      <c r="AT1" s="53" t="s">
        <v>263</v>
      </c>
      <c r="AU1" s="51">
        <v>0</v>
      </c>
      <c r="AV1" s="51">
        <v>0</v>
      </c>
      <c r="AW1" s="53" t="s">
        <v>264</v>
      </c>
      <c r="AX1" s="51">
        <v>0</v>
      </c>
      <c r="AY1" s="51">
        <v>0</v>
      </c>
      <c r="AZ1" s="53" t="s">
        <v>265</v>
      </c>
      <c r="BA1" s="51">
        <v>0</v>
      </c>
      <c r="BB1" s="54" t="s">
        <v>260</v>
      </c>
      <c r="BC1" s="53" t="s">
        <v>266</v>
      </c>
      <c r="BD1" s="51">
        <v>0</v>
      </c>
      <c r="BE1" s="51">
        <v>0</v>
      </c>
      <c r="BF1" s="51">
        <v>0</v>
      </c>
      <c r="BG1" s="51">
        <v>0</v>
      </c>
      <c r="BH1" s="51">
        <v>0</v>
      </c>
      <c r="BI1" s="51">
        <v>0</v>
      </c>
      <c r="BJ1" s="51">
        <v>0</v>
      </c>
      <c r="BK1" s="51">
        <v>0</v>
      </c>
    </row>
    <row r="2" spans="1:63">
      <c r="A2" s="55" t="s">
        <v>506</v>
      </c>
      <c r="B2" s="55" t="s">
        <v>507</v>
      </c>
      <c r="C2" s="56"/>
      <c r="D2" s="56"/>
      <c r="E2" s="56"/>
      <c r="F2" s="56"/>
      <c r="G2" s="56"/>
      <c r="H2" s="56"/>
      <c r="I2" s="56"/>
      <c r="J2" s="57"/>
      <c r="K2" s="56"/>
      <c r="L2" s="56"/>
      <c r="M2" s="57"/>
      <c r="N2" s="56"/>
      <c r="O2" s="56"/>
      <c r="P2" s="57"/>
      <c r="Q2" s="56"/>
      <c r="R2" s="56"/>
      <c r="S2" s="57"/>
      <c r="T2" s="56"/>
      <c r="U2" s="56"/>
      <c r="V2" s="57"/>
      <c r="W2" s="56"/>
      <c r="X2" s="56"/>
      <c r="Y2" s="57"/>
      <c r="Z2" s="56"/>
      <c r="AA2" s="56"/>
      <c r="AB2" s="57"/>
      <c r="AC2" s="58"/>
      <c r="AD2" s="59"/>
      <c r="AE2" s="57"/>
      <c r="AF2" s="56"/>
      <c r="AG2" s="56"/>
      <c r="AH2" s="57"/>
      <c r="AI2" s="56"/>
      <c r="AJ2" s="56"/>
      <c r="AK2" s="57"/>
      <c r="AL2" s="56"/>
      <c r="AM2" s="58"/>
      <c r="AN2" s="57"/>
      <c r="AO2" s="56"/>
      <c r="AP2" s="56"/>
      <c r="AQ2" s="57"/>
      <c r="AR2" s="58"/>
      <c r="AS2" s="56"/>
      <c r="AT2" s="57"/>
      <c r="AU2" s="56"/>
      <c r="AV2" s="56"/>
      <c r="AW2" s="57"/>
      <c r="AX2" s="56"/>
      <c r="AY2" s="56"/>
      <c r="AZ2" s="57"/>
      <c r="BA2" s="56"/>
      <c r="BB2" s="58"/>
      <c r="BC2" s="57"/>
      <c r="BD2" s="56"/>
      <c r="BE2" s="56"/>
      <c r="BF2" s="56"/>
      <c r="BG2" s="56"/>
      <c r="BH2" s="56"/>
      <c r="BI2" s="56"/>
      <c r="BJ2" s="56"/>
      <c r="BK2" s="56"/>
    </row>
    <row r="3" spans="1:63">
      <c r="A3" s="56" t="s">
        <v>508</v>
      </c>
      <c r="B3" s="60">
        <v>11</v>
      </c>
      <c r="BI3" s="56"/>
      <c r="BJ3" s="56"/>
      <c r="BK3" s="56"/>
    </row>
    <row r="4" spans="1:63">
      <c r="A4" s="56"/>
      <c r="B4" s="61" t="s">
        <v>509</v>
      </c>
      <c r="C4" s="56">
        <f>COUNTIFS(Duglmerker!$A4:$A280,$A3,Duglmerker!O4:O280,$B3)</f>
        <v>0</v>
      </c>
      <c r="D4" s="56">
        <f>COUNTIFS(Duglmerker!$A4:$A280,$A3,Duglmerker!P4:P280,$B3)</f>
        <v>0</v>
      </c>
      <c r="E4" s="56">
        <f>COUNTIFS(Duglmerker!$A4:$A280,$A3,Duglmerker!Q4:Q280,$B3)</f>
        <v>0</v>
      </c>
      <c r="F4" s="56">
        <f>COUNTIFS(Duglmerker!$A4:$A280,$A3,Duglmerker!R4:R280,$B3)</f>
        <v>1</v>
      </c>
      <c r="G4" s="56">
        <f>COUNTIFS(Duglmerker!$A4:$A280,$A3,Duglmerker!S4:S280,$B3)</f>
        <v>0</v>
      </c>
      <c r="H4" s="56">
        <f>COUNTIFS(Duglmerker!$A4:$A280,$A3,Duglmerker!T4:T280,$B3)</f>
        <v>0</v>
      </c>
      <c r="I4" s="56">
        <f>COUNTIFS(Duglmerker!$A4:$A280,$A3,Duglmerker!U4:U280,$B3)</f>
        <v>0</v>
      </c>
      <c r="J4" s="56">
        <f>COUNTIFS(Duglmerker!$A4:$A280,$A3,Duglmerker!V4:V280,$B3)</f>
        <v>1</v>
      </c>
      <c r="K4" s="56">
        <f>COUNTIFS(Duglmerker!$A4:$A280,$A3,Duglmerker!W4:W280,$B3)</f>
        <v>1</v>
      </c>
      <c r="L4" s="56">
        <f>COUNTIFS(Duglmerker!$A4:$A280,$A3,Duglmerker!X4:X280,$B3)</f>
        <v>0</v>
      </c>
      <c r="M4" s="56">
        <f>COUNTIFS(Duglmerker!$A4:$A280,$A3,Duglmerker!Y4:Y280,$B3)</f>
        <v>0</v>
      </c>
      <c r="N4" s="56">
        <f>COUNTIFS(Duglmerker!$A4:$A280,$A3,Duglmerker!Z4:Z280,$B3)</f>
        <v>0</v>
      </c>
      <c r="O4" s="56">
        <f>COUNTIFS(Duglmerker!$A4:$A280,$A3,Duglmerker!AA4:AA280,$B3)</f>
        <v>0</v>
      </c>
      <c r="P4" s="56">
        <f>COUNTIFS(Duglmerker!$A4:$A280,$A3,Duglmerker!AB4:AB280,$B3)</f>
        <v>0</v>
      </c>
      <c r="Q4" s="56">
        <f>COUNTIFS(Duglmerker!$A4:$A280,$A3,Duglmerker!AC4:AC280,$B3)</f>
        <v>0</v>
      </c>
      <c r="R4" s="56">
        <f>COUNTIFS(Duglmerker!$A4:$A280,$A3,Duglmerker!AD4:AD280,$B3)</f>
        <v>0</v>
      </c>
      <c r="S4" s="56">
        <f>COUNTIFS(Duglmerker!$A4:$A280,$A3,Duglmerker!AE4:AE280,$B3)</f>
        <v>0</v>
      </c>
      <c r="T4" s="56">
        <f>COUNTIFS(Duglmerker!$A4:$A280,$A3,Duglmerker!AF4:AF280,$B3)</f>
        <v>0</v>
      </c>
      <c r="U4" s="56">
        <f>COUNTIFS(Duglmerker!$A4:$A280,$A3,Duglmerker!AG4:AG280,$B3)</f>
        <v>0</v>
      </c>
      <c r="V4" s="56">
        <f>COUNTIFS(Duglmerker!$A4:$A280,$A3,Duglmerker!AH4:AH280,$B3)</f>
        <v>0</v>
      </c>
      <c r="W4" s="56">
        <f>COUNTIFS(Duglmerker!$A4:$A280,$A3,Duglmerker!AI4:AI280,$B3)</f>
        <v>0</v>
      </c>
      <c r="X4" s="56">
        <f>COUNTIFS(Duglmerker!$A4:$A280,$A3,Duglmerker!AJ4:AJ280,$B3)</f>
        <v>0</v>
      </c>
      <c r="Y4" s="56">
        <f>COUNTIFS(Duglmerker!$A4:$A280,$A3,Duglmerker!AK4:AK280,$B3)</f>
        <v>0</v>
      </c>
      <c r="Z4" s="56">
        <f>COUNTIFS(Duglmerker!$A4:$A280,$A3,Duglmerker!AL4:AL280,$B3)</f>
        <v>0</v>
      </c>
      <c r="AA4" s="56">
        <f>COUNTIFS(Duglmerker!$A4:$A280,$A3,Duglmerker!AM4:AM280,$B3)</f>
        <v>0</v>
      </c>
      <c r="AB4" s="56">
        <f>COUNTIFS(Duglmerker!$A4:$A280,$A3,Duglmerker!AN4:AN280,$B3)</f>
        <v>0</v>
      </c>
      <c r="AC4" s="56">
        <f>COUNTIFS(Duglmerker!$A4:$A280,$A3,Duglmerker!AO4:AO280,$B3)</f>
        <v>1</v>
      </c>
      <c r="AD4" s="56">
        <f>COUNTIFS(Duglmerker!$A4:$A280,$A3,Duglmerker!AP4:AP280,$B3)</f>
        <v>1</v>
      </c>
      <c r="AE4" s="56">
        <f>COUNTIFS(Duglmerker!$A4:$A280,$A3,Duglmerker!AQ4:AQ280,$B3)</f>
        <v>0</v>
      </c>
      <c r="AF4" s="56">
        <f>COUNTIFS(Duglmerker!$A4:$A280,$A3,Duglmerker!AR4:AR280,$B3)</f>
        <v>1</v>
      </c>
      <c r="AG4" s="56">
        <f>COUNTIFS(Duglmerker!$A4:$A280,$A3,Duglmerker!AS4:AS280,$B3)</f>
        <v>1</v>
      </c>
      <c r="AH4" s="56">
        <f>COUNTIFS(Duglmerker!$A4:$A280,$A3,Duglmerker!AT4:AT280,$B3)</f>
        <v>0</v>
      </c>
      <c r="AI4" s="56">
        <f>COUNTIFS(Duglmerker!$A4:$A280,$A3,Duglmerker!AU4:AU280,$B3)</f>
        <v>0</v>
      </c>
      <c r="AJ4" s="56">
        <f>COUNTIFS(Duglmerker!$A4:$A280,$A3,Duglmerker!AV4:AV280,$B3)</f>
        <v>1</v>
      </c>
      <c r="AK4" s="56">
        <f>COUNTIFS(Duglmerker!$A4:$A280,$A3,Duglmerker!AW4:AW280,$B3)</f>
        <v>0</v>
      </c>
      <c r="AL4" s="56">
        <f>COUNTIFS(Duglmerker!$A4:$A280,$A3,Duglmerker!AX4:AX280,$B3)</f>
        <v>0</v>
      </c>
      <c r="AM4" s="56">
        <f>COUNTIFS(Duglmerker!$A4:$A280,$A3,Duglmerker!AY4:AY280,$B3)</f>
        <v>0</v>
      </c>
      <c r="AN4" s="56">
        <f>COUNTIFS(Duglmerker!$A4:$A280,$A3,Duglmerker!AZ4:AZ280,$B3)</f>
        <v>0</v>
      </c>
      <c r="AO4" s="56">
        <f>COUNTIFS(Duglmerker!$A4:$A280,$A3,Duglmerker!BA4:BA280,$B3)</f>
        <v>0</v>
      </c>
      <c r="AP4" s="56">
        <f>COUNTIFS(Duglmerker!$A4:$A280,$A3,Duglmerker!BB4:BB280,$B3)</f>
        <v>0</v>
      </c>
      <c r="AQ4" s="56">
        <f>COUNTIFS(Duglmerker!$A4:$A280,$A3,Duglmerker!BC4:BC280,$B3)</f>
        <v>0</v>
      </c>
      <c r="AR4" s="56">
        <f>COUNTIFS(Duglmerker!$A4:$A280,$A3,Duglmerker!BD4:BD280,$B3)</f>
        <v>0</v>
      </c>
      <c r="AS4" s="56">
        <f>COUNTIFS(Duglmerker!$A4:$A280,$A3,Duglmerker!BE4:BE280,$B3)</f>
        <v>0</v>
      </c>
      <c r="AT4" s="56">
        <f>COUNTIFS(Duglmerker!$A4:$A280,$A3,Duglmerker!BF4:BF280,$B3)</f>
        <v>0</v>
      </c>
      <c r="AU4" s="56">
        <f>COUNTIFS(Duglmerker!$A4:$A280,$A3,Duglmerker!BG4:BG280,$B3)</f>
        <v>0</v>
      </c>
      <c r="AV4" s="56">
        <f>COUNTIFS(Duglmerker!$A4:$A280,$A3,Duglmerker!BH4:BH280,$B3)</f>
        <v>0</v>
      </c>
      <c r="AW4" s="56">
        <f>COUNTIFS(Duglmerker!$A4:$A280,$A3,Duglmerker!BI4:BI280,$B3)</f>
        <v>0</v>
      </c>
      <c r="AX4" s="56">
        <f>COUNTIFS(Duglmerker!$A4:$A280,$A3,Duglmerker!BJ4:BJ280,$B3)</f>
        <v>0</v>
      </c>
      <c r="AY4" s="56">
        <f>COUNTIFS(Duglmerker!$A4:$A280,$A3,Duglmerker!BK4:BK280,$B3)</f>
        <v>0</v>
      </c>
      <c r="AZ4" s="56">
        <f>COUNTIFS(Duglmerker!$A4:$A280,$A3,Duglmerker!BL4:BL280,$B3)</f>
        <v>0</v>
      </c>
      <c r="BA4" s="56">
        <f>COUNTIFS(Duglmerker!$A4:$A280,$A3,Duglmerker!BM4:BM280,$B3)</f>
        <v>0</v>
      </c>
      <c r="BB4" s="56">
        <f>COUNTIFS(Duglmerker!$A4:$A280,$A3,Duglmerker!BN4:BN280,$B3)</f>
        <v>0</v>
      </c>
      <c r="BC4" s="56">
        <f>COUNTIFS(Duglmerker!$A4:$A280,$A3,Duglmerker!BO4:BO280,$B3)</f>
        <v>0</v>
      </c>
      <c r="BD4" s="56">
        <f>COUNTIFS(Duglmerker!$A4:$A280,$A3,Duglmerker!BP4:BP280,$B3)</f>
        <v>0</v>
      </c>
      <c r="BE4" s="56">
        <f>COUNTIFS(Duglmerker!$A4:$A280,$A3,Duglmerker!BQ4:BQ280,$B3)</f>
        <v>0</v>
      </c>
      <c r="BF4" s="56">
        <f>COUNTIFS(Duglmerker!$A4:$A280,$A3,Duglmerker!BR4:BR280,$B3)</f>
        <v>0</v>
      </c>
      <c r="BG4" s="56">
        <f>COUNTIFS(Duglmerker!$A4:$A280,$A3,Duglmerker!BS4:BS280,$B3)</f>
        <v>0</v>
      </c>
      <c r="BH4" s="56">
        <v>0</v>
      </c>
      <c r="BI4" s="61"/>
      <c r="BJ4" s="61"/>
      <c r="BK4" s="61"/>
    </row>
    <row r="5" spans="1:63">
      <c r="A5" s="56"/>
      <c r="B5" s="61"/>
      <c r="C5" s="61"/>
      <c r="D5" s="61"/>
      <c r="E5" s="61"/>
      <c r="F5" s="61"/>
      <c r="G5" s="61"/>
      <c r="H5" s="61"/>
      <c r="I5" s="61"/>
      <c r="J5" s="62"/>
      <c r="K5" s="61"/>
      <c r="L5" s="61"/>
      <c r="M5" s="62"/>
      <c r="N5" s="61"/>
      <c r="O5" s="61"/>
      <c r="P5" s="62"/>
      <c r="Q5" s="61"/>
      <c r="R5" s="61"/>
      <c r="S5" s="62"/>
      <c r="T5" s="61"/>
      <c r="U5" s="61"/>
      <c r="V5" s="62"/>
      <c r="W5" s="61"/>
      <c r="X5" s="61"/>
      <c r="Y5" s="62"/>
      <c r="Z5" s="61"/>
      <c r="AA5" s="61"/>
      <c r="AB5" s="62"/>
      <c r="AC5" s="63"/>
      <c r="AD5" s="61"/>
      <c r="AE5" s="62"/>
      <c r="AF5" s="61"/>
      <c r="AG5" s="61"/>
      <c r="AH5" s="62"/>
      <c r="AI5" s="61"/>
      <c r="AJ5" s="61"/>
      <c r="AK5" s="62"/>
      <c r="AL5" s="61"/>
      <c r="AM5" s="63"/>
      <c r="AN5" s="62"/>
      <c r="AO5" s="61"/>
      <c r="AP5" s="61"/>
      <c r="AQ5" s="62"/>
      <c r="AR5" s="63"/>
      <c r="AS5" s="61"/>
      <c r="AT5" s="62"/>
      <c r="AU5" s="61"/>
      <c r="AV5" s="61"/>
      <c r="AW5" s="62"/>
      <c r="AX5" s="61"/>
      <c r="AY5" s="61"/>
      <c r="AZ5" s="62"/>
      <c r="BA5" s="61"/>
      <c r="BB5" s="63"/>
      <c r="BC5" s="62"/>
      <c r="BD5" s="61"/>
      <c r="BE5" s="61"/>
      <c r="BF5" s="61"/>
      <c r="BG5" s="61"/>
      <c r="BH5" s="61"/>
      <c r="BI5" s="61"/>
      <c r="BJ5" s="61"/>
      <c r="BK5" s="61"/>
    </row>
    <row r="6" spans="1:63">
      <c r="A6" s="56"/>
      <c r="B6" s="9" t="s">
        <v>510</v>
      </c>
      <c r="C6" s="56">
        <f>COUNTIF(Duglmerker!O3:O282,$B3)</f>
        <v>2</v>
      </c>
      <c r="D6" s="56">
        <f>COUNTIF(Duglmerker!P3:P532,$B3)</f>
        <v>5</v>
      </c>
      <c r="E6" s="56">
        <f>COUNTIF(Duglmerker!Q3:Q532,$B3)</f>
        <v>2</v>
      </c>
      <c r="F6" s="56">
        <f>COUNTIF(Duglmerker!R3:R532,$B3)</f>
        <v>5</v>
      </c>
      <c r="G6" s="56">
        <f>COUNTIF(Duglmerker!S3:S532,$B3)</f>
        <v>1</v>
      </c>
      <c r="H6" s="56">
        <f>COUNTIF(Duglmerker!T3:T532,$B3)</f>
        <v>3</v>
      </c>
      <c r="I6" s="56">
        <f>COUNTIF(Duglmerker!U3:U532,$B3)</f>
        <v>2</v>
      </c>
      <c r="J6" s="56">
        <f>COUNTIF(Duglmerker!V3:V532,$B3)</f>
        <v>1</v>
      </c>
      <c r="K6" s="56">
        <f>COUNTIF(Duglmerker!W3:W532,$B3)</f>
        <v>1</v>
      </c>
      <c r="L6" s="56">
        <f>COUNTIF(Duglmerker!X3:X532,$B3)</f>
        <v>2</v>
      </c>
      <c r="M6" s="56">
        <f>COUNTIF(Duglmerker!Y3:Y532,$B3)</f>
        <v>0</v>
      </c>
      <c r="N6" s="56">
        <f>COUNTIF(Duglmerker!Z3:Z532,$B3)</f>
        <v>0</v>
      </c>
      <c r="O6" s="56">
        <f>COUNTIF(Duglmerker!AA3:AA532,$B3)</f>
        <v>1</v>
      </c>
      <c r="P6" s="56">
        <f>COUNTIF(Duglmerker!AB3:AB532,$B3)</f>
        <v>0</v>
      </c>
      <c r="Q6" s="56">
        <f>COUNTIF(Duglmerker!AC3:AC532,$B3)</f>
        <v>1</v>
      </c>
      <c r="R6" s="56">
        <f>COUNTIF(Duglmerker!AD3:AD532,$B3)</f>
        <v>2</v>
      </c>
      <c r="S6" s="56">
        <f>COUNTIF(Duglmerker!AE3:AE532,$B3)</f>
        <v>1</v>
      </c>
      <c r="T6" s="56">
        <f>COUNTIF(Duglmerker!AF3:AF532,$B3)</f>
        <v>0</v>
      </c>
      <c r="U6" s="56">
        <f>COUNTIF(Duglmerker!AG3:AG532,$B3)</f>
        <v>2</v>
      </c>
      <c r="V6" s="56">
        <f>COUNTIF(Duglmerker!AH3:AH532,$B3)</f>
        <v>0</v>
      </c>
      <c r="W6" s="56">
        <f>COUNTIF(Duglmerker!AI3:AI532,$B3)</f>
        <v>1</v>
      </c>
      <c r="X6" s="56">
        <f>COUNTIF(Duglmerker!AJ3:AJ532,$B3)</f>
        <v>0</v>
      </c>
      <c r="Y6" s="56">
        <f>COUNTIF(Duglmerker!AK3:AK532,$B3)</f>
        <v>0</v>
      </c>
      <c r="Z6" s="56">
        <f>COUNTIF(Duglmerker!AL3:AL532,$B3)</f>
        <v>0</v>
      </c>
      <c r="AA6" s="56">
        <f>COUNTIF(Duglmerker!AM3:AM532,$B3)</f>
        <v>0</v>
      </c>
      <c r="AB6" s="56">
        <f>COUNTIF(Duglmerker!AN3:AN532,$B3)</f>
        <v>1</v>
      </c>
      <c r="AC6" s="56">
        <f>COUNTIF(Duglmerker!AO3:AO532,$B3)</f>
        <v>1</v>
      </c>
      <c r="AD6" s="56">
        <f>COUNTIF(Duglmerker!AP3:AP532,$B3)</f>
        <v>1</v>
      </c>
      <c r="AE6" s="56">
        <f>COUNTIF(Duglmerker!AQ3:AQ532,$B3)</f>
        <v>0</v>
      </c>
      <c r="AF6" s="56">
        <f>COUNTIF(Duglmerker!AR3:AR532,$B3)</f>
        <v>4</v>
      </c>
      <c r="AG6" s="56">
        <f>COUNTIF(Duglmerker!AS3:AS532,$B3)</f>
        <v>4</v>
      </c>
      <c r="AH6" s="56">
        <f>COUNTIF(Duglmerker!AT3:AT532,$B3)</f>
        <v>1</v>
      </c>
      <c r="AI6" s="56">
        <f>COUNTIF(Duglmerker!AU3:AU532,$B3)</f>
        <v>0</v>
      </c>
      <c r="AJ6" s="56">
        <f>COUNTIF(Duglmerker!AV3:AV532,$B3)</f>
        <v>4</v>
      </c>
      <c r="AK6" s="56">
        <f>COUNTIF(Duglmerker!AW3:AW532,$B3)</f>
        <v>1</v>
      </c>
      <c r="AL6" s="56">
        <f>COUNTIF(Duglmerker!AX3:AX532,$B3)</f>
        <v>2</v>
      </c>
      <c r="AM6" s="56">
        <f>COUNTIF(Duglmerker!AY3:AY532,$B3)</f>
        <v>2</v>
      </c>
      <c r="AN6" s="56">
        <f>COUNTIF(Duglmerker!AZ3:AZ532,$B3)</f>
        <v>0</v>
      </c>
      <c r="AO6" s="56">
        <f>COUNTIF(Duglmerker!BA3:BA532,$B3)</f>
        <v>0</v>
      </c>
      <c r="AP6" s="56">
        <f>COUNTIF(Duglmerker!BB3:BB532,$B3)</f>
        <v>1</v>
      </c>
      <c r="AQ6" s="56">
        <f>COUNTIF(Duglmerker!BC3:BC532,$B3)</f>
        <v>0</v>
      </c>
      <c r="AR6" s="56">
        <f>COUNTIF(Duglmerker!BD3:BD532,$B3)</f>
        <v>0</v>
      </c>
      <c r="AS6" s="56">
        <f>COUNTIF(Duglmerker!BE3:BE532,$B3)</f>
        <v>1</v>
      </c>
      <c r="AT6" s="56">
        <f>COUNTIF(Duglmerker!BF3:BF532,$B3)</f>
        <v>0</v>
      </c>
      <c r="AU6" s="56">
        <f>COUNTIF(Duglmerker!BG3:BG532,$B3)</f>
        <v>1</v>
      </c>
      <c r="AV6" s="56">
        <f>COUNTIF(Duglmerker!BH3:BH532,$B3)</f>
        <v>0</v>
      </c>
      <c r="AW6" s="56">
        <f>COUNTIF(Duglmerker!BI3:BI532,$B3)</f>
        <v>0</v>
      </c>
      <c r="AX6" s="56">
        <f>COUNTIF(Duglmerker!BJ3:BJ532,$B3)</f>
        <v>0</v>
      </c>
      <c r="AY6" s="56">
        <f>COUNTIF(Duglmerker!BK3:BK532,$B3)</f>
        <v>1</v>
      </c>
      <c r="AZ6" s="56">
        <f>COUNTIF(Duglmerker!BL3:BL532,$B3)</f>
        <v>0</v>
      </c>
      <c r="BA6" s="56">
        <f>COUNTIF(Duglmerker!BM3:BM532,$B3)</f>
        <v>1</v>
      </c>
      <c r="BB6" s="56">
        <f>COUNTIF(Duglmerker!BN3:BN532,$B3)</f>
        <v>0</v>
      </c>
      <c r="BC6" s="56">
        <f>COUNTIF(Duglmerker!BO3:BO532,$B3)</f>
        <v>0</v>
      </c>
      <c r="BD6" s="56">
        <f>COUNTIF(Duglmerker!BP3:BP532,$B3)</f>
        <v>0</v>
      </c>
      <c r="BE6" s="56">
        <f>COUNTIF(Duglmerker!BQ3:BQ532,$B3)</f>
        <v>0</v>
      </c>
      <c r="BF6" s="56">
        <f>COUNTIF(Duglmerker!BR3:BR532,$B3)</f>
        <v>0</v>
      </c>
      <c r="BG6" s="56">
        <f>COUNTIF(Duglmerker!BS3:BS532,$B3)</f>
        <v>0</v>
      </c>
      <c r="BH6" s="56"/>
    </row>
    <row r="7" spans="1:63">
      <c r="A7" s="56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597"/>
  <sheetViews>
    <sheetView topLeftCell="A175" workbookViewId="0">
      <selection activeCell="E190" sqref="E190"/>
    </sheetView>
  </sheetViews>
  <sheetFormatPr baseColWidth="10" defaultColWidth="8.83203125" defaultRowHeight="15"/>
  <cols>
    <col min="1" max="1" width="26.5" style="35" customWidth="1"/>
    <col min="2" max="2" width="17.6640625" style="35" customWidth="1"/>
    <col min="3" max="4" width="5.5" style="35" customWidth="1"/>
    <col min="5" max="5" width="6.83203125" style="35" customWidth="1"/>
    <col min="6" max="7" width="6.5" style="35" customWidth="1"/>
    <col min="8" max="9" width="6.83203125" style="35" customWidth="1"/>
    <col min="10" max="10" width="5.6640625" style="35" customWidth="1"/>
    <col min="11" max="11" width="5.83203125" style="35" customWidth="1"/>
    <col min="12" max="12" width="5.6640625" style="35" customWidth="1"/>
    <col min="13" max="13" width="6.1640625" style="35" customWidth="1"/>
    <col min="14" max="14" width="5.6640625" style="35" customWidth="1"/>
    <col min="15" max="16" width="6" style="35" customWidth="1"/>
    <col min="17" max="17" width="5.5" style="35" customWidth="1"/>
    <col min="18" max="18" width="5.83203125" style="35" customWidth="1"/>
    <col min="19" max="20" width="5.6640625" style="35" customWidth="1"/>
    <col min="21" max="21" width="6" style="35" customWidth="1"/>
    <col min="22" max="22" width="5.33203125" style="35" customWidth="1"/>
    <col min="23" max="23" width="6" style="35" customWidth="1"/>
    <col min="24" max="24" width="5.83203125" style="35" customWidth="1"/>
    <col min="25" max="25" width="5.5" style="35" customWidth="1"/>
    <col min="26" max="26" width="6.33203125" style="35" customWidth="1"/>
    <col min="27" max="29" width="5.6640625" style="35" customWidth="1"/>
    <col min="30" max="30" width="6.33203125" style="35" customWidth="1"/>
    <col min="31" max="31" width="5.5" style="35" customWidth="1"/>
    <col min="32" max="32" width="5.83203125" style="35" customWidth="1"/>
    <col min="33" max="33" width="5.1640625" style="35" customWidth="1"/>
    <col min="34" max="34" width="5.5" style="35" customWidth="1"/>
    <col min="35" max="35" width="11.5" style="35" customWidth="1"/>
    <col min="36" max="1024" width="11.5" customWidth="1"/>
  </cols>
  <sheetData>
    <row r="1" spans="1:5" ht="27" customHeight="1">
      <c r="A1" s="64" t="s">
        <v>511</v>
      </c>
      <c r="C1" s="35" t="s">
        <v>512</v>
      </c>
      <c r="D1" s="35" t="s">
        <v>513</v>
      </c>
      <c r="E1" s="35" t="s">
        <v>514</v>
      </c>
    </row>
    <row r="2" spans="1:5" ht="27" customHeight="1">
      <c r="A2" s="64"/>
    </row>
    <row r="3" spans="1:5" ht="27" customHeight="1">
      <c r="A3" s="64"/>
    </row>
    <row r="4" spans="1:5">
      <c r="A4" s="35" t="s">
        <v>515</v>
      </c>
      <c r="B4" s="35" t="s">
        <v>155</v>
      </c>
      <c r="C4" s="35">
        <v>1939</v>
      </c>
      <c r="D4" s="35">
        <v>1920</v>
      </c>
      <c r="E4" s="35">
        <v>1949</v>
      </c>
    </row>
    <row r="5" spans="1:5">
      <c r="A5" s="35" t="s">
        <v>516</v>
      </c>
      <c r="B5" s="35" t="s">
        <v>181</v>
      </c>
      <c r="D5" s="35">
        <v>1920</v>
      </c>
    </row>
    <row r="6" spans="1:5">
      <c r="A6" s="35" t="s">
        <v>517</v>
      </c>
      <c r="B6" s="35" t="s">
        <v>155</v>
      </c>
      <c r="D6" s="35">
        <v>1951</v>
      </c>
    </row>
    <row r="7" spans="1:5">
      <c r="A7" s="35" t="s">
        <v>518</v>
      </c>
      <c r="B7" s="35" t="s">
        <v>186</v>
      </c>
      <c r="D7" s="35">
        <v>1988</v>
      </c>
    </row>
    <row r="8" spans="1:5">
      <c r="A8" s="35" t="s">
        <v>519</v>
      </c>
      <c r="B8" s="35" t="s">
        <v>520</v>
      </c>
      <c r="C8" s="35">
        <v>1980</v>
      </c>
      <c r="D8" s="35">
        <v>1976</v>
      </c>
    </row>
    <row r="9" spans="1:5">
      <c r="A9" s="35" t="s">
        <v>521</v>
      </c>
      <c r="B9" s="35" t="s">
        <v>155</v>
      </c>
      <c r="D9" s="35">
        <v>1931</v>
      </c>
    </row>
    <row r="10" spans="1:5">
      <c r="A10" s="35" t="s">
        <v>522</v>
      </c>
      <c r="B10" s="35" t="s">
        <v>201</v>
      </c>
      <c r="D10" s="35">
        <v>1970</v>
      </c>
    </row>
    <row r="11" spans="1:5">
      <c r="A11" s="35" t="s">
        <v>523</v>
      </c>
      <c r="B11" s="35" t="s">
        <v>524</v>
      </c>
      <c r="C11" s="35">
        <v>1972</v>
      </c>
      <c r="D11" s="35">
        <v>1960</v>
      </c>
    </row>
    <row r="12" spans="1:5">
      <c r="A12" s="35" t="s">
        <v>525</v>
      </c>
      <c r="B12" s="35" t="s">
        <v>201</v>
      </c>
      <c r="D12" s="35">
        <v>1996</v>
      </c>
    </row>
    <row r="13" spans="1:5">
      <c r="A13" s="35" t="s">
        <v>526</v>
      </c>
      <c r="B13" s="35" t="s">
        <v>181</v>
      </c>
      <c r="D13" s="35">
        <v>1946</v>
      </c>
    </row>
    <row r="14" spans="1:5">
      <c r="A14" s="35" t="s">
        <v>154</v>
      </c>
      <c r="B14" s="35" t="s">
        <v>155</v>
      </c>
      <c r="D14" s="35">
        <v>1930</v>
      </c>
    </row>
    <row r="15" spans="1:5">
      <c r="A15" s="35" t="s">
        <v>527</v>
      </c>
      <c r="B15" s="35" t="s">
        <v>528</v>
      </c>
      <c r="D15" s="35">
        <v>1939</v>
      </c>
    </row>
    <row r="16" spans="1:5">
      <c r="A16" s="35" t="s">
        <v>529</v>
      </c>
      <c r="B16" s="35" t="s">
        <v>155</v>
      </c>
      <c r="D16" s="35">
        <v>1956</v>
      </c>
    </row>
    <row r="17" spans="1:7">
      <c r="A17" s="35" t="s">
        <v>530</v>
      </c>
      <c r="B17" s="35" t="s">
        <v>162</v>
      </c>
      <c r="D17" s="35">
        <v>1968</v>
      </c>
    </row>
    <row r="18" spans="1:7">
      <c r="A18" s="35" t="s">
        <v>531</v>
      </c>
      <c r="B18" s="35" t="s">
        <v>532</v>
      </c>
      <c r="D18" s="35">
        <v>1955</v>
      </c>
    </row>
    <row r="19" spans="1:7">
      <c r="A19" s="35" t="s">
        <v>533</v>
      </c>
      <c r="B19" s="35" t="s">
        <v>155</v>
      </c>
      <c r="D19" s="35">
        <v>1963</v>
      </c>
    </row>
    <row r="20" spans="1:7">
      <c r="A20" s="35" t="s">
        <v>534</v>
      </c>
      <c r="B20" s="35" t="s">
        <v>535</v>
      </c>
      <c r="D20" s="35">
        <v>1998</v>
      </c>
    </row>
    <row r="21" spans="1:7">
      <c r="A21" s="35" t="s">
        <v>536</v>
      </c>
      <c r="B21" s="35" t="s">
        <v>162</v>
      </c>
      <c r="D21" s="35">
        <v>2017</v>
      </c>
    </row>
    <row r="22" spans="1:7">
      <c r="A22" s="35" t="s">
        <v>402</v>
      </c>
      <c r="B22" s="35" t="s">
        <v>174</v>
      </c>
      <c r="D22" s="35">
        <v>1972</v>
      </c>
    </row>
    <row r="23" spans="1:7">
      <c r="A23" s="35" t="s">
        <v>537</v>
      </c>
      <c r="B23" s="35" t="s">
        <v>155</v>
      </c>
      <c r="D23" s="35">
        <v>1952</v>
      </c>
    </row>
    <row r="24" spans="1:7">
      <c r="A24" s="35" t="s">
        <v>538</v>
      </c>
      <c r="B24" s="35" t="s">
        <v>201</v>
      </c>
      <c r="C24" s="35">
        <v>1968</v>
      </c>
      <c r="D24" s="35">
        <v>1959</v>
      </c>
      <c r="E24" s="35">
        <v>1971</v>
      </c>
    </row>
    <row r="25" spans="1:7">
      <c r="A25" s="35" t="s">
        <v>539</v>
      </c>
      <c r="B25" s="35" t="s">
        <v>166</v>
      </c>
      <c r="D25" s="35">
        <v>2008</v>
      </c>
    </row>
    <row r="26" spans="1:7">
      <c r="A26" s="35" t="s">
        <v>124</v>
      </c>
      <c r="B26" s="35" t="s">
        <v>155</v>
      </c>
      <c r="C26" s="35">
        <v>1977</v>
      </c>
      <c r="D26" s="35">
        <v>1971</v>
      </c>
      <c r="E26" s="35">
        <v>1978</v>
      </c>
      <c r="F26" s="35">
        <v>2006</v>
      </c>
      <c r="G26" s="35">
        <v>2012</v>
      </c>
    </row>
    <row r="27" spans="1:7">
      <c r="A27" s="35" t="s">
        <v>540</v>
      </c>
      <c r="B27" s="35" t="s">
        <v>155</v>
      </c>
      <c r="D27" s="35">
        <v>1958</v>
      </c>
    </row>
    <row r="28" spans="1:7">
      <c r="A28" s="35" t="s">
        <v>111</v>
      </c>
      <c r="B28" s="35" t="s">
        <v>535</v>
      </c>
      <c r="C28" s="35">
        <v>1990</v>
      </c>
      <c r="D28" s="35">
        <v>1992</v>
      </c>
      <c r="E28" s="35">
        <v>2009</v>
      </c>
      <c r="F28" s="35">
        <v>2012</v>
      </c>
      <c r="G28" s="35">
        <v>2016</v>
      </c>
    </row>
    <row r="29" spans="1:7">
      <c r="A29" s="35" t="s">
        <v>159</v>
      </c>
      <c r="B29" s="35" t="s">
        <v>535</v>
      </c>
      <c r="C29" s="35">
        <v>1997</v>
      </c>
      <c r="D29" s="35">
        <v>1993</v>
      </c>
      <c r="E29" s="35">
        <v>2000</v>
      </c>
    </row>
    <row r="30" spans="1:7">
      <c r="A30" s="35" t="s">
        <v>160</v>
      </c>
      <c r="B30" s="35" t="s">
        <v>155</v>
      </c>
      <c r="D30" s="35">
        <v>1965</v>
      </c>
    </row>
    <row r="31" spans="1:7">
      <c r="A31" s="35" t="s">
        <v>541</v>
      </c>
      <c r="B31" s="35" t="s">
        <v>155</v>
      </c>
      <c r="D31" s="35">
        <v>1956</v>
      </c>
    </row>
    <row r="32" spans="1:7">
      <c r="A32" s="35" t="s">
        <v>542</v>
      </c>
      <c r="B32" s="35" t="s">
        <v>157</v>
      </c>
      <c r="D32" s="35">
        <v>1954</v>
      </c>
    </row>
    <row r="33" spans="1:14">
      <c r="A33" s="35" t="s">
        <v>543</v>
      </c>
      <c r="B33" s="35" t="s">
        <v>544</v>
      </c>
      <c r="D33" s="35">
        <v>1934</v>
      </c>
    </row>
    <row r="34" spans="1:14">
      <c r="A34" s="35" t="s">
        <v>545</v>
      </c>
      <c r="B34" s="35" t="s">
        <v>524</v>
      </c>
      <c r="C34" s="35">
        <v>1956</v>
      </c>
      <c r="D34" s="35">
        <v>1953</v>
      </c>
      <c r="E34" s="35">
        <v>1958</v>
      </c>
    </row>
    <row r="35" spans="1:14">
      <c r="A35" s="35" t="s">
        <v>546</v>
      </c>
      <c r="B35" s="35" t="s">
        <v>207</v>
      </c>
      <c r="D35" s="35">
        <v>1953</v>
      </c>
    </row>
    <row r="36" spans="1:14">
      <c r="A36" s="35" t="s">
        <v>547</v>
      </c>
      <c r="B36" s="35" t="s">
        <v>183</v>
      </c>
      <c r="C36" s="35">
        <v>1966</v>
      </c>
    </row>
    <row r="37" spans="1:14">
      <c r="A37" s="35" t="s">
        <v>548</v>
      </c>
      <c r="B37" s="35" t="s">
        <v>155</v>
      </c>
      <c r="D37" s="35">
        <v>1995</v>
      </c>
    </row>
    <row r="38" spans="1:14">
      <c r="A38" s="35" t="s">
        <v>549</v>
      </c>
      <c r="B38" s="35" t="s">
        <v>162</v>
      </c>
      <c r="D38" s="35">
        <v>1980</v>
      </c>
    </row>
    <row r="39" spans="1:14">
      <c r="A39" s="35" t="s">
        <v>550</v>
      </c>
      <c r="B39" s="35" t="s">
        <v>181</v>
      </c>
      <c r="D39" s="35">
        <v>1988</v>
      </c>
    </row>
    <row r="40" spans="1:14">
      <c r="A40" s="35" t="s">
        <v>551</v>
      </c>
      <c r="B40" s="35" t="s">
        <v>207</v>
      </c>
      <c r="D40" s="35">
        <v>1958</v>
      </c>
    </row>
    <row r="41" spans="1:14">
      <c r="A41" s="35" t="s">
        <v>552</v>
      </c>
      <c r="B41" s="35" t="s">
        <v>186</v>
      </c>
      <c r="D41" s="35">
        <v>1971</v>
      </c>
    </row>
    <row r="42" spans="1:14">
      <c r="A42" s="35" t="s">
        <v>553</v>
      </c>
      <c r="B42" s="35" t="s">
        <v>155</v>
      </c>
      <c r="C42" s="35">
        <v>1969</v>
      </c>
      <c r="D42" s="35" t="s">
        <v>554</v>
      </c>
    </row>
    <row r="43" spans="1:14">
      <c r="A43" s="35" t="s">
        <v>161</v>
      </c>
      <c r="B43" s="35" t="s">
        <v>162</v>
      </c>
      <c r="C43" s="35">
        <v>1976</v>
      </c>
      <c r="D43" s="35">
        <v>1973</v>
      </c>
      <c r="E43" s="35">
        <v>1991</v>
      </c>
      <c r="F43" s="35">
        <v>1992</v>
      </c>
      <c r="G43" s="35">
        <v>1993</v>
      </c>
      <c r="H43" s="35">
        <v>1994</v>
      </c>
      <c r="I43" s="35">
        <v>1996</v>
      </c>
      <c r="J43" s="35">
        <v>1997</v>
      </c>
      <c r="K43" s="35">
        <v>1998</v>
      </c>
      <c r="L43" s="35">
        <v>2000</v>
      </c>
      <c r="M43" s="35">
        <v>2001</v>
      </c>
      <c r="N43" s="35">
        <v>2002</v>
      </c>
    </row>
    <row r="44" spans="1:14">
      <c r="A44" s="35" t="s">
        <v>555</v>
      </c>
      <c r="B44" s="35" t="s">
        <v>556</v>
      </c>
      <c r="D44" s="35">
        <v>1952</v>
      </c>
    </row>
    <row r="45" spans="1:14">
      <c r="A45" s="35" t="s">
        <v>557</v>
      </c>
      <c r="B45" s="35" t="s">
        <v>558</v>
      </c>
      <c r="C45" s="35">
        <v>1952</v>
      </c>
      <c r="D45" s="35" t="s">
        <v>554</v>
      </c>
    </row>
    <row r="46" spans="1:14">
      <c r="A46" s="35" t="s">
        <v>559</v>
      </c>
      <c r="B46" s="35" t="s">
        <v>181</v>
      </c>
      <c r="D46" s="35">
        <v>1984</v>
      </c>
    </row>
    <row r="47" spans="1:14">
      <c r="A47" s="35" t="s">
        <v>560</v>
      </c>
      <c r="B47" s="35" t="s">
        <v>535</v>
      </c>
      <c r="D47" s="35">
        <v>1970</v>
      </c>
    </row>
    <row r="48" spans="1:14">
      <c r="A48" s="35" t="s">
        <v>561</v>
      </c>
      <c r="B48" s="35" t="s">
        <v>186</v>
      </c>
      <c r="C48" s="35">
        <v>1973</v>
      </c>
      <c r="D48" s="35">
        <v>1975</v>
      </c>
      <c r="E48" s="35">
        <v>1975</v>
      </c>
    </row>
    <row r="49" spans="1:13">
      <c r="A49" s="35" t="s">
        <v>163</v>
      </c>
      <c r="B49" s="35" t="s">
        <v>164</v>
      </c>
      <c r="C49" s="35">
        <v>1991</v>
      </c>
      <c r="D49" s="35">
        <v>1985</v>
      </c>
      <c r="E49" s="35">
        <v>1992</v>
      </c>
    </row>
    <row r="50" spans="1:13">
      <c r="A50" s="35" t="s">
        <v>562</v>
      </c>
      <c r="B50" s="35" t="s">
        <v>162</v>
      </c>
      <c r="C50" s="35">
        <v>1989</v>
      </c>
      <c r="D50" s="35">
        <v>1961</v>
      </c>
    </row>
    <row r="51" spans="1:13">
      <c r="A51" s="35" t="s">
        <v>563</v>
      </c>
      <c r="B51" s="35" t="s">
        <v>155</v>
      </c>
      <c r="D51" s="35">
        <v>1959</v>
      </c>
    </row>
    <row r="52" spans="1:13">
      <c r="A52" s="35" t="s">
        <v>564</v>
      </c>
      <c r="B52" s="35" t="s">
        <v>155</v>
      </c>
      <c r="C52" s="35">
        <v>1968</v>
      </c>
      <c r="D52" s="35">
        <v>1967</v>
      </c>
    </row>
    <row r="53" spans="1:13">
      <c r="A53" s="35" t="s">
        <v>565</v>
      </c>
      <c r="B53" s="35" t="s">
        <v>183</v>
      </c>
      <c r="D53" s="35">
        <v>1957</v>
      </c>
    </row>
    <row r="54" spans="1:13">
      <c r="A54" s="35" t="s">
        <v>566</v>
      </c>
      <c r="B54" s="35" t="s">
        <v>174</v>
      </c>
      <c r="D54" s="35">
        <v>1961</v>
      </c>
    </row>
    <row r="55" spans="1:13">
      <c r="A55" s="35" t="s">
        <v>1058</v>
      </c>
      <c r="B55" s="35" t="s">
        <v>166</v>
      </c>
      <c r="D55" s="35">
        <v>2018</v>
      </c>
    </row>
    <row r="56" spans="1:13">
      <c r="A56" s="35" t="s">
        <v>567</v>
      </c>
      <c r="B56" s="35" t="s">
        <v>174</v>
      </c>
      <c r="D56" s="35">
        <v>1955</v>
      </c>
    </row>
    <row r="57" spans="1:13">
      <c r="A57" s="35" t="s">
        <v>568</v>
      </c>
      <c r="B57" s="35" t="s">
        <v>155</v>
      </c>
      <c r="C57" s="35">
        <v>1966</v>
      </c>
      <c r="D57" s="35">
        <v>1964</v>
      </c>
    </row>
    <row r="58" spans="1:13">
      <c r="A58" s="35" t="s">
        <v>569</v>
      </c>
      <c r="B58" s="35" t="s">
        <v>570</v>
      </c>
      <c r="D58" s="35">
        <v>1951</v>
      </c>
    </row>
    <row r="59" spans="1:13">
      <c r="A59" s="35" t="s">
        <v>571</v>
      </c>
      <c r="B59" s="35" t="s">
        <v>535</v>
      </c>
      <c r="C59" s="35">
        <v>1981</v>
      </c>
      <c r="D59" s="35">
        <v>1979</v>
      </c>
      <c r="E59" s="35">
        <v>1982</v>
      </c>
      <c r="F59" s="35">
        <v>1985</v>
      </c>
      <c r="G59" s="35">
        <v>1986</v>
      </c>
      <c r="H59" s="35">
        <v>1988</v>
      </c>
      <c r="I59" s="35">
        <v>1994</v>
      </c>
      <c r="J59" s="35">
        <v>1995</v>
      </c>
      <c r="K59" s="35">
        <v>1998</v>
      </c>
      <c r="L59" s="35">
        <v>2006</v>
      </c>
      <c r="M59" s="35">
        <v>2007</v>
      </c>
    </row>
    <row r="60" spans="1:13">
      <c r="A60" s="35" t="s">
        <v>572</v>
      </c>
      <c r="B60" s="35" t="s">
        <v>162</v>
      </c>
      <c r="D60" s="35">
        <v>1967</v>
      </c>
    </row>
    <row r="61" spans="1:13">
      <c r="A61" s="35" t="s">
        <v>573</v>
      </c>
      <c r="B61" s="35" t="s">
        <v>535</v>
      </c>
      <c r="D61" s="35">
        <v>1989</v>
      </c>
    </row>
    <row r="62" spans="1:13">
      <c r="A62" s="35" t="s">
        <v>165</v>
      </c>
      <c r="B62" s="35" t="s">
        <v>535</v>
      </c>
      <c r="D62" s="35">
        <v>1980</v>
      </c>
    </row>
    <row r="63" spans="1:13">
      <c r="A63" s="35" t="s">
        <v>574</v>
      </c>
      <c r="B63" s="35" t="s">
        <v>181</v>
      </c>
      <c r="C63" s="35">
        <v>2006</v>
      </c>
      <c r="D63" s="35" t="s">
        <v>554</v>
      </c>
    </row>
    <row r="64" spans="1:13">
      <c r="A64" s="35" t="s">
        <v>575</v>
      </c>
      <c r="B64" s="35" t="s">
        <v>162</v>
      </c>
      <c r="D64" s="35">
        <v>1936</v>
      </c>
    </row>
    <row r="65" spans="1:20">
      <c r="A65" s="35" t="s">
        <v>576</v>
      </c>
      <c r="B65" s="35" t="s">
        <v>207</v>
      </c>
      <c r="D65" s="35">
        <v>1989</v>
      </c>
    </row>
    <row r="66" spans="1:20">
      <c r="A66" s="35" t="s">
        <v>577</v>
      </c>
      <c r="B66" s="35" t="s">
        <v>162</v>
      </c>
      <c r="D66" s="35">
        <v>1962</v>
      </c>
    </row>
    <row r="67" spans="1:20">
      <c r="A67" s="35" t="s">
        <v>578</v>
      </c>
      <c r="B67" s="35" t="s">
        <v>201</v>
      </c>
      <c r="C67" s="35" t="s">
        <v>375</v>
      </c>
      <c r="D67" s="35" t="s">
        <v>375</v>
      </c>
      <c r="E67" s="35">
        <v>2015</v>
      </c>
      <c r="F67" s="35">
        <v>2016</v>
      </c>
      <c r="G67" s="35">
        <v>2017</v>
      </c>
    </row>
    <row r="68" spans="1:20">
      <c r="A68" s="35" t="s">
        <v>579</v>
      </c>
      <c r="B68" s="35" t="s">
        <v>155</v>
      </c>
      <c r="D68" s="35">
        <v>1998</v>
      </c>
    </row>
    <row r="69" spans="1:20">
      <c r="A69" s="35" t="s">
        <v>580</v>
      </c>
      <c r="B69" s="35" t="s">
        <v>181</v>
      </c>
      <c r="C69" s="35">
        <v>1992</v>
      </c>
      <c r="D69" s="35">
        <v>1980</v>
      </c>
    </row>
    <row r="70" spans="1:20">
      <c r="A70" s="35" t="s">
        <v>581</v>
      </c>
      <c r="B70" s="35" t="s">
        <v>162</v>
      </c>
      <c r="C70" s="35">
        <v>1964</v>
      </c>
      <c r="D70" s="35">
        <v>1961</v>
      </c>
      <c r="E70" s="35">
        <v>1966</v>
      </c>
    </row>
    <row r="71" spans="1:20">
      <c r="A71" s="35" t="s">
        <v>582</v>
      </c>
      <c r="B71" s="35" t="s">
        <v>186</v>
      </c>
      <c r="D71" s="35">
        <v>1971</v>
      </c>
    </row>
    <row r="72" spans="1:20">
      <c r="A72" s="35" t="s">
        <v>1059</v>
      </c>
      <c r="B72" s="35" t="s">
        <v>535</v>
      </c>
      <c r="D72" s="35">
        <v>2018</v>
      </c>
    </row>
    <row r="73" spans="1:20">
      <c r="A73" s="35" t="s">
        <v>97</v>
      </c>
      <c r="B73" s="35" t="s">
        <v>535</v>
      </c>
      <c r="E73" s="35">
        <v>2001</v>
      </c>
      <c r="F73" s="35">
        <v>2002</v>
      </c>
      <c r="G73" s="35">
        <v>2003</v>
      </c>
      <c r="H73" s="35">
        <v>2004</v>
      </c>
      <c r="I73" s="35">
        <v>2005</v>
      </c>
      <c r="J73" s="35">
        <v>2006</v>
      </c>
    </row>
    <row r="74" spans="1:20">
      <c r="A74" s="35" t="s">
        <v>583</v>
      </c>
      <c r="B74" s="35" t="s">
        <v>155</v>
      </c>
      <c r="C74" s="35">
        <v>1938</v>
      </c>
      <c r="D74" s="35">
        <v>1935</v>
      </c>
      <c r="E74" s="35">
        <v>1939</v>
      </c>
    </row>
    <row r="75" spans="1:20">
      <c r="A75" s="35" t="s">
        <v>584</v>
      </c>
      <c r="B75" s="35" t="s">
        <v>181</v>
      </c>
      <c r="D75" s="35">
        <v>1923</v>
      </c>
    </row>
    <row r="76" spans="1:20">
      <c r="A76" s="35" t="s">
        <v>90</v>
      </c>
      <c r="B76" s="35" t="s">
        <v>207</v>
      </c>
      <c r="C76" s="35">
        <v>1984</v>
      </c>
      <c r="D76" s="35">
        <v>1985</v>
      </c>
      <c r="E76" s="35">
        <v>1985</v>
      </c>
      <c r="F76" s="35">
        <v>1986</v>
      </c>
      <c r="G76" s="35">
        <v>1987</v>
      </c>
      <c r="H76" s="35">
        <v>1988</v>
      </c>
      <c r="I76" s="35">
        <v>1989</v>
      </c>
      <c r="J76" s="35">
        <v>1992</v>
      </c>
      <c r="K76" s="35">
        <v>1993</v>
      </c>
      <c r="L76" s="35">
        <v>1994</v>
      </c>
      <c r="M76" s="35">
        <v>1995</v>
      </c>
      <c r="N76" s="35">
        <v>1996</v>
      </c>
      <c r="O76" s="35">
        <v>1997</v>
      </c>
      <c r="P76" s="35">
        <v>2000</v>
      </c>
      <c r="Q76" s="35">
        <v>2002</v>
      </c>
      <c r="R76" s="35">
        <v>2003</v>
      </c>
      <c r="S76" s="35">
        <v>2006</v>
      </c>
      <c r="T76" s="35">
        <v>2007</v>
      </c>
    </row>
    <row r="77" spans="1:20">
      <c r="A77" s="35" t="s">
        <v>585</v>
      </c>
      <c r="B77" s="35" t="s">
        <v>174</v>
      </c>
      <c r="D77" s="35">
        <v>1951</v>
      </c>
    </row>
    <row r="78" spans="1:20">
      <c r="A78" s="35" t="s">
        <v>586</v>
      </c>
      <c r="B78" s="35" t="s">
        <v>169</v>
      </c>
      <c r="D78" s="35">
        <v>1947</v>
      </c>
    </row>
    <row r="79" spans="1:20">
      <c r="A79" s="35" t="s">
        <v>587</v>
      </c>
      <c r="B79" s="35" t="s">
        <v>171</v>
      </c>
      <c r="D79" s="35">
        <v>1949</v>
      </c>
    </row>
    <row r="80" spans="1:20">
      <c r="A80" s="35" t="s">
        <v>588</v>
      </c>
      <c r="B80" s="35" t="s">
        <v>174</v>
      </c>
      <c r="D80" s="35">
        <v>2014</v>
      </c>
    </row>
    <row r="81" spans="1:9">
      <c r="A81" s="35" t="s">
        <v>589</v>
      </c>
      <c r="B81" s="35" t="s">
        <v>181</v>
      </c>
      <c r="C81" s="35">
        <v>1990</v>
      </c>
      <c r="D81" s="35">
        <v>1989</v>
      </c>
      <c r="E81" s="35">
        <v>1995</v>
      </c>
      <c r="F81" s="35">
        <v>1997</v>
      </c>
      <c r="G81" s="35">
        <v>1998</v>
      </c>
    </row>
    <row r="82" spans="1:9">
      <c r="A82" s="35" t="s">
        <v>167</v>
      </c>
      <c r="B82" s="35" t="s">
        <v>162</v>
      </c>
      <c r="C82" s="35">
        <v>1972</v>
      </c>
      <c r="D82" s="35">
        <v>1969</v>
      </c>
      <c r="E82" s="35">
        <v>1973</v>
      </c>
      <c r="F82" s="35">
        <v>1975</v>
      </c>
      <c r="G82" s="35">
        <v>1976</v>
      </c>
    </row>
    <row r="83" spans="1:9">
      <c r="A83" s="35" t="s">
        <v>590</v>
      </c>
      <c r="B83" s="35" t="s">
        <v>162</v>
      </c>
      <c r="D83" s="35">
        <v>1979</v>
      </c>
    </row>
    <row r="84" spans="1:9">
      <c r="A84" s="35" t="s">
        <v>591</v>
      </c>
      <c r="B84" s="35" t="s">
        <v>592</v>
      </c>
      <c r="D84" s="35">
        <v>1953</v>
      </c>
    </row>
    <row r="85" spans="1:9">
      <c r="A85" s="35" t="s">
        <v>593</v>
      </c>
      <c r="B85" s="35" t="s">
        <v>155</v>
      </c>
      <c r="D85" s="35">
        <v>1947</v>
      </c>
    </row>
    <row r="86" spans="1:9">
      <c r="A86" s="35" t="s">
        <v>594</v>
      </c>
      <c r="B86" s="35" t="s">
        <v>181</v>
      </c>
      <c r="C86" s="35">
        <v>1947</v>
      </c>
      <c r="D86" s="35">
        <v>1948</v>
      </c>
      <c r="E86" s="35">
        <v>1948</v>
      </c>
      <c r="F86" s="35">
        <v>1950</v>
      </c>
    </row>
    <row r="87" spans="1:9">
      <c r="A87" s="35" t="s">
        <v>595</v>
      </c>
      <c r="B87" s="35" t="s">
        <v>155</v>
      </c>
      <c r="C87" s="35">
        <v>1952</v>
      </c>
      <c r="D87" s="35">
        <v>1950</v>
      </c>
      <c r="E87" s="35">
        <v>1953</v>
      </c>
      <c r="F87" s="35">
        <v>1955</v>
      </c>
    </row>
    <row r="88" spans="1:9">
      <c r="A88" s="35" t="s">
        <v>596</v>
      </c>
      <c r="B88" s="35" t="s">
        <v>597</v>
      </c>
      <c r="D88" s="35">
        <v>1951</v>
      </c>
    </row>
    <row r="89" spans="1:9">
      <c r="A89" s="35" t="s">
        <v>596</v>
      </c>
      <c r="B89" s="35" t="s">
        <v>155</v>
      </c>
      <c r="C89" s="35">
        <v>1991</v>
      </c>
      <c r="D89" s="35">
        <v>1982</v>
      </c>
      <c r="E89" s="35">
        <v>1993</v>
      </c>
    </row>
    <row r="90" spans="1:9">
      <c r="A90" s="35" t="s">
        <v>598</v>
      </c>
      <c r="B90" s="35" t="s">
        <v>599</v>
      </c>
      <c r="C90" s="35">
        <v>1956</v>
      </c>
      <c r="D90" s="35">
        <v>1957</v>
      </c>
      <c r="E90" s="35">
        <v>1957</v>
      </c>
      <c r="F90" s="35">
        <v>1958</v>
      </c>
      <c r="G90" s="35">
        <v>1959</v>
      </c>
    </row>
    <row r="91" spans="1:9">
      <c r="A91" s="35" t="s">
        <v>600</v>
      </c>
      <c r="B91" s="35" t="s">
        <v>155</v>
      </c>
      <c r="D91" s="35">
        <v>1951</v>
      </c>
    </row>
    <row r="92" spans="1:9">
      <c r="A92" s="35" t="s">
        <v>601</v>
      </c>
      <c r="B92" s="35" t="s">
        <v>155</v>
      </c>
      <c r="C92" s="35">
        <v>1971</v>
      </c>
      <c r="D92" s="35">
        <v>1968</v>
      </c>
    </row>
    <row r="93" spans="1:9">
      <c r="A93" s="35" t="s">
        <v>602</v>
      </c>
      <c r="B93" s="35" t="s">
        <v>162</v>
      </c>
      <c r="D93" s="35">
        <v>1989</v>
      </c>
    </row>
    <row r="94" spans="1:9">
      <c r="A94" s="35" t="s">
        <v>603</v>
      </c>
      <c r="B94" s="35" t="s">
        <v>174</v>
      </c>
      <c r="C94" s="35">
        <v>2004</v>
      </c>
    </row>
    <row r="95" spans="1:9">
      <c r="A95" s="35" t="s">
        <v>604</v>
      </c>
      <c r="B95" s="35" t="s">
        <v>174</v>
      </c>
      <c r="C95" s="35">
        <v>1992</v>
      </c>
      <c r="D95" s="35">
        <v>1993</v>
      </c>
      <c r="E95" s="35">
        <v>1993</v>
      </c>
      <c r="F95" s="35">
        <v>1997</v>
      </c>
      <c r="G95" s="35">
        <v>2000</v>
      </c>
      <c r="H95" s="35">
        <v>2001</v>
      </c>
      <c r="I95" s="35">
        <v>2004</v>
      </c>
    </row>
    <row r="96" spans="1:9">
      <c r="A96" s="35" t="s">
        <v>605</v>
      </c>
      <c r="B96" s="35" t="s">
        <v>164</v>
      </c>
      <c r="D96" s="35">
        <v>1986</v>
      </c>
    </row>
    <row r="97" spans="1:12">
      <c r="A97" s="35" t="s">
        <v>606</v>
      </c>
      <c r="B97" s="35" t="s">
        <v>174</v>
      </c>
      <c r="D97" s="35">
        <v>1949</v>
      </c>
    </row>
    <row r="98" spans="1:12">
      <c r="A98" s="35" t="s">
        <v>607</v>
      </c>
      <c r="B98" s="35" t="s">
        <v>155</v>
      </c>
      <c r="D98" s="35">
        <v>1951</v>
      </c>
    </row>
    <row r="99" spans="1:12">
      <c r="A99" s="35" t="s">
        <v>608</v>
      </c>
      <c r="B99" s="35" t="s">
        <v>181</v>
      </c>
      <c r="C99" s="35">
        <v>1950</v>
      </c>
      <c r="D99" s="35">
        <v>1946</v>
      </c>
    </row>
    <row r="100" spans="1:12">
      <c r="A100" s="35" t="s">
        <v>609</v>
      </c>
      <c r="B100" s="35" t="s">
        <v>610</v>
      </c>
      <c r="D100" s="35">
        <v>1980</v>
      </c>
    </row>
    <row r="101" spans="1:12">
      <c r="A101" s="35" t="s">
        <v>168</v>
      </c>
      <c r="B101" s="35" t="s">
        <v>169</v>
      </c>
      <c r="C101" s="35">
        <v>1989</v>
      </c>
      <c r="D101" s="35">
        <v>1982</v>
      </c>
    </row>
    <row r="102" spans="1:12">
      <c r="A102" s="35" t="s">
        <v>611</v>
      </c>
      <c r="B102" s="35" t="s">
        <v>174</v>
      </c>
      <c r="C102" s="35">
        <v>1968</v>
      </c>
      <c r="D102" s="35">
        <v>1957</v>
      </c>
    </row>
    <row r="103" spans="1:12">
      <c r="A103" s="35" t="s">
        <v>170</v>
      </c>
      <c r="B103" s="35" t="s">
        <v>171</v>
      </c>
      <c r="C103" s="35">
        <v>1947</v>
      </c>
      <c r="D103" s="35">
        <v>1948</v>
      </c>
      <c r="E103" s="35">
        <v>1948</v>
      </c>
      <c r="F103" s="35">
        <v>1949</v>
      </c>
      <c r="G103" s="35">
        <v>1950</v>
      </c>
      <c r="H103" s="35">
        <v>1951</v>
      </c>
      <c r="I103" s="35">
        <v>1952</v>
      </c>
      <c r="J103" s="35">
        <v>1954</v>
      </c>
      <c r="K103" s="35">
        <v>1955</v>
      </c>
      <c r="L103" s="35">
        <v>1964</v>
      </c>
    </row>
    <row r="104" spans="1:12">
      <c r="A104" s="35" t="s">
        <v>612</v>
      </c>
      <c r="B104" s="35" t="s">
        <v>207</v>
      </c>
      <c r="C104" s="35">
        <v>1950</v>
      </c>
      <c r="D104" s="35">
        <v>1953</v>
      </c>
    </row>
    <row r="105" spans="1:12">
      <c r="A105" s="35" t="s">
        <v>613</v>
      </c>
      <c r="B105" s="35" t="s">
        <v>183</v>
      </c>
      <c r="D105" s="35">
        <v>1972</v>
      </c>
    </row>
    <row r="106" spans="1:12">
      <c r="A106" s="35" t="s">
        <v>614</v>
      </c>
      <c r="B106" s="35" t="s">
        <v>171</v>
      </c>
      <c r="D106" s="35">
        <v>1949</v>
      </c>
    </row>
    <row r="107" spans="1:12">
      <c r="A107" s="35" t="s">
        <v>615</v>
      </c>
      <c r="B107" s="35" t="s">
        <v>162</v>
      </c>
      <c r="D107" s="35">
        <v>1990</v>
      </c>
    </row>
    <row r="108" spans="1:12">
      <c r="A108" s="35" t="s">
        <v>616</v>
      </c>
      <c r="B108" s="35" t="s">
        <v>556</v>
      </c>
      <c r="D108" s="35">
        <v>1973</v>
      </c>
    </row>
    <row r="109" spans="1:12">
      <c r="A109" s="35" t="s">
        <v>617</v>
      </c>
      <c r="B109" s="35" t="s">
        <v>166</v>
      </c>
      <c r="C109" s="35">
        <v>2006</v>
      </c>
      <c r="D109" s="35">
        <v>2004</v>
      </c>
      <c r="E109" s="35">
        <v>2012</v>
      </c>
    </row>
    <row r="110" spans="1:12">
      <c r="A110" s="35" t="s">
        <v>618</v>
      </c>
      <c r="B110" s="35" t="s">
        <v>181</v>
      </c>
      <c r="C110" s="35">
        <v>1967</v>
      </c>
      <c r="D110" s="35">
        <v>1964</v>
      </c>
      <c r="E110" s="35">
        <v>1988</v>
      </c>
    </row>
    <row r="111" spans="1:12">
      <c r="A111" s="35" t="s">
        <v>619</v>
      </c>
      <c r="B111" s="35" t="s">
        <v>535</v>
      </c>
      <c r="D111" s="35">
        <v>1994</v>
      </c>
    </row>
    <row r="112" spans="1:12">
      <c r="A112" s="35" t="s">
        <v>620</v>
      </c>
      <c r="B112" s="35" t="s">
        <v>174</v>
      </c>
      <c r="D112" s="35">
        <v>1998</v>
      </c>
    </row>
    <row r="113" spans="1:5">
      <c r="A113" s="35" t="s">
        <v>621</v>
      </c>
      <c r="B113" s="35" t="s">
        <v>622</v>
      </c>
      <c r="C113" s="35">
        <v>1978</v>
      </c>
      <c r="D113" s="35">
        <v>1968</v>
      </c>
    </row>
    <row r="114" spans="1:5">
      <c r="A114" s="35" t="s">
        <v>623</v>
      </c>
      <c r="B114" s="35" t="s">
        <v>164</v>
      </c>
      <c r="C114" s="35">
        <v>1930</v>
      </c>
      <c r="D114" s="35">
        <v>1920</v>
      </c>
    </row>
    <row r="115" spans="1:5">
      <c r="A115" s="35" t="s">
        <v>624</v>
      </c>
      <c r="B115" s="35" t="s">
        <v>535</v>
      </c>
      <c r="C115" s="35">
        <v>2011</v>
      </c>
      <c r="D115" s="35">
        <v>2012</v>
      </c>
      <c r="E115" s="35">
        <v>2012</v>
      </c>
    </row>
    <row r="116" spans="1:5">
      <c r="A116" s="35" t="s">
        <v>625</v>
      </c>
      <c r="B116" s="35" t="s">
        <v>214</v>
      </c>
      <c r="D116" s="35">
        <v>1956</v>
      </c>
    </row>
    <row r="117" spans="1:5">
      <c r="A117" s="35" t="s">
        <v>626</v>
      </c>
      <c r="B117" s="35" t="s">
        <v>158</v>
      </c>
      <c r="C117" s="35">
        <v>1994</v>
      </c>
      <c r="D117" s="35">
        <v>1988</v>
      </c>
      <c r="E117" s="35">
        <v>1996</v>
      </c>
    </row>
    <row r="118" spans="1:5">
      <c r="A118" s="35" t="s">
        <v>627</v>
      </c>
      <c r="B118" s="35" t="s">
        <v>535</v>
      </c>
      <c r="D118" s="35">
        <v>1996</v>
      </c>
    </row>
    <row r="119" spans="1:5">
      <c r="A119" s="35" t="s">
        <v>628</v>
      </c>
      <c r="B119" s="35" t="s">
        <v>155</v>
      </c>
      <c r="D119" s="35">
        <v>1994</v>
      </c>
    </row>
    <row r="120" spans="1:5">
      <c r="A120" s="35" t="s">
        <v>629</v>
      </c>
      <c r="B120" s="35" t="s">
        <v>520</v>
      </c>
      <c r="C120" s="35">
        <v>1979</v>
      </c>
      <c r="D120" s="35">
        <v>1977</v>
      </c>
    </row>
    <row r="121" spans="1:5">
      <c r="A121" s="35" t="s">
        <v>630</v>
      </c>
      <c r="B121" s="35" t="s">
        <v>171</v>
      </c>
      <c r="D121" s="35">
        <v>1948</v>
      </c>
    </row>
    <row r="122" spans="1:5">
      <c r="A122" s="35" t="s">
        <v>631</v>
      </c>
      <c r="B122" s="35" t="s">
        <v>162</v>
      </c>
      <c r="D122" s="35">
        <v>1961</v>
      </c>
    </row>
    <row r="123" spans="1:5">
      <c r="A123" s="35" t="s">
        <v>632</v>
      </c>
      <c r="B123" s="35" t="s">
        <v>162</v>
      </c>
      <c r="D123" s="35">
        <v>1928</v>
      </c>
    </row>
    <row r="124" spans="1:5">
      <c r="A124" s="35" t="s">
        <v>633</v>
      </c>
      <c r="B124" s="35" t="s">
        <v>162</v>
      </c>
      <c r="C124" s="35">
        <v>1952</v>
      </c>
      <c r="D124" s="35">
        <v>1951</v>
      </c>
      <c r="E124" s="35">
        <v>1958</v>
      </c>
    </row>
    <row r="125" spans="1:5">
      <c r="A125" s="35" t="s">
        <v>634</v>
      </c>
      <c r="B125" s="35" t="s">
        <v>155</v>
      </c>
      <c r="D125" s="35">
        <v>1936</v>
      </c>
    </row>
    <row r="126" spans="1:5">
      <c r="A126" s="35" t="s">
        <v>635</v>
      </c>
      <c r="B126" s="35" t="s">
        <v>192</v>
      </c>
      <c r="C126" s="35">
        <v>1948</v>
      </c>
      <c r="D126" s="35">
        <v>1946</v>
      </c>
    </row>
    <row r="127" spans="1:5">
      <c r="A127" s="35" t="s">
        <v>636</v>
      </c>
      <c r="B127" s="35" t="s">
        <v>535</v>
      </c>
      <c r="C127" s="35">
        <v>1973</v>
      </c>
      <c r="D127" s="35">
        <v>1969</v>
      </c>
      <c r="E127" s="35">
        <v>1981</v>
      </c>
    </row>
    <row r="128" spans="1:5">
      <c r="A128" s="35" t="s">
        <v>637</v>
      </c>
      <c r="B128" s="35" t="s">
        <v>155</v>
      </c>
      <c r="D128" s="35">
        <v>1988</v>
      </c>
    </row>
    <row r="129" spans="1:18">
      <c r="A129" s="35" t="s">
        <v>638</v>
      </c>
      <c r="B129" s="35" t="s">
        <v>155</v>
      </c>
      <c r="D129" s="35">
        <v>1988</v>
      </c>
    </row>
    <row r="130" spans="1:18">
      <c r="A130" s="35" t="s">
        <v>639</v>
      </c>
      <c r="B130" s="35" t="s">
        <v>174</v>
      </c>
      <c r="D130" s="35">
        <v>1980</v>
      </c>
    </row>
    <row r="131" spans="1:18">
      <c r="A131" s="35" t="s">
        <v>640</v>
      </c>
      <c r="B131" s="35" t="s">
        <v>641</v>
      </c>
      <c r="D131" s="35">
        <v>1987</v>
      </c>
    </row>
    <row r="132" spans="1:18">
      <c r="A132" s="35" t="s">
        <v>642</v>
      </c>
      <c r="B132" s="35" t="s">
        <v>155</v>
      </c>
      <c r="D132" s="35">
        <v>1962</v>
      </c>
    </row>
    <row r="133" spans="1:18">
      <c r="A133" s="35" t="s">
        <v>176</v>
      </c>
      <c r="B133" s="35" t="s">
        <v>181</v>
      </c>
      <c r="C133" s="35">
        <v>1962</v>
      </c>
      <c r="D133" s="35">
        <v>1958</v>
      </c>
      <c r="E133" s="35">
        <v>1965</v>
      </c>
      <c r="F133" s="35">
        <v>1966</v>
      </c>
      <c r="G133" s="35">
        <v>1968</v>
      </c>
      <c r="H133" s="35">
        <v>1971</v>
      </c>
      <c r="I133" s="35">
        <v>1972</v>
      </c>
      <c r="J133" s="35">
        <v>1973</v>
      </c>
      <c r="K133" s="35">
        <v>1975</v>
      </c>
      <c r="L133" s="35">
        <v>1979</v>
      </c>
      <c r="M133" s="35">
        <v>1980</v>
      </c>
      <c r="N133" s="35">
        <v>1981</v>
      </c>
      <c r="O133" s="35">
        <v>1984</v>
      </c>
      <c r="P133" s="35">
        <v>1985</v>
      </c>
      <c r="Q133" s="35">
        <v>1986</v>
      </c>
      <c r="R133" s="35">
        <v>1987</v>
      </c>
    </row>
    <row r="134" spans="1:18">
      <c r="A134" s="35" t="s">
        <v>643</v>
      </c>
      <c r="B134" s="35" t="s">
        <v>183</v>
      </c>
      <c r="C134" s="35">
        <v>1990</v>
      </c>
      <c r="D134" s="35">
        <v>1889</v>
      </c>
    </row>
    <row r="135" spans="1:18">
      <c r="A135" s="35" t="s">
        <v>644</v>
      </c>
      <c r="B135" s="35" t="s">
        <v>207</v>
      </c>
      <c r="D135" s="35">
        <v>1961</v>
      </c>
    </row>
    <row r="136" spans="1:18">
      <c r="A136" s="35" t="s">
        <v>645</v>
      </c>
      <c r="B136" s="35" t="s">
        <v>174</v>
      </c>
      <c r="D136" s="35">
        <v>1963</v>
      </c>
    </row>
    <row r="137" spans="1:18">
      <c r="A137" s="35" t="s">
        <v>646</v>
      </c>
      <c r="B137" s="35" t="s">
        <v>174</v>
      </c>
      <c r="D137" s="35">
        <v>2016</v>
      </c>
    </row>
    <row r="138" spans="1:18">
      <c r="A138" s="35" t="s">
        <v>647</v>
      </c>
      <c r="B138" s="35" t="s">
        <v>162</v>
      </c>
      <c r="D138" s="35">
        <v>1936</v>
      </c>
    </row>
    <row r="139" spans="1:18">
      <c r="A139" s="35" t="s">
        <v>648</v>
      </c>
      <c r="B139" s="35" t="s">
        <v>164</v>
      </c>
      <c r="D139" s="35">
        <v>1992</v>
      </c>
    </row>
    <row r="140" spans="1:18">
      <c r="A140" s="35" t="s">
        <v>649</v>
      </c>
      <c r="B140" s="35" t="s">
        <v>592</v>
      </c>
      <c r="D140" s="35">
        <v>1927</v>
      </c>
    </row>
    <row r="141" spans="1:18">
      <c r="A141" s="35" t="s">
        <v>650</v>
      </c>
      <c r="B141" s="35" t="s">
        <v>592</v>
      </c>
      <c r="D141" s="35">
        <v>1962</v>
      </c>
    </row>
    <row r="142" spans="1:18">
      <c r="A142" s="35" t="s">
        <v>651</v>
      </c>
      <c r="B142" s="35" t="s">
        <v>164</v>
      </c>
      <c r="D142" s="35">
        <v>1935</v>
      </c>
    </row>
    <row r="143" spans="1:18">
      <c r="A143" s="35" t="s">
        <v>652</v>
      </c>
      <c r="B143" s="35" t="s">
        <v>186</v>
      </c>
      <c r="C143" s="35">
        <v>1994</v>
      </c>
      <c r="D143" s="35">
        <v>1995</v>
      </c>
    </row>
    <row r="144" spans="1:18">
      <c r="A144" s="35" t="s">
        <v>177</v>
      </c>
      <c r="B144" s="35" t="s">
        <v>155</v>
      </c>
      <c r="C144" s="35">
        <v>1970</v>
      </c>
      <c r="D144" s="35">
        <v>1963</v>
      </c>
    </row>
    <row r="145" spans="1:15">
      <c r="A145" s="35" t="s">
        <v>653</v>
      </c>
      <c r="B145" s="35" t="s">
        <v>654</v>
      </c>
      <c r="D145" s="35">
        <v>1946</v>
      </c>
    </row>
    <row r="146" spans="1:15">
      <c r="A146" s="35" t="s">
        <v>655</v>
      </c>
      <c r="B146" s="35" t="s">
        <v>205</v>
      </c>
      <c r="D146" s="35">
        <v>1951</v>
      </c>
    </row>
    <row r="147" spans="1:15">
      <c r="A147" s="35" t="s">
        <v>656</v>
      </c>
      <c r="B147" s="35" t="s">
        <v>592</v>
      </c>
      <c r="D147" s="35">
        <v>1937</v>
      </c>
    </row>
    <row r="148" spans="1:15">
      <c r="A148" s="35" t="s">
        <v>178</v>
      </c>
      <c r="B148" s="35" t="s">
        <v>657</v>
      </c>
      <c r="C148" s="35">
        <v>1973</v>
      </c>
      <c r="D148" s="35">
        <v>1972</v>
      </c>
      <c r="E148" s="35">
        <v>1974</v>
      </c>
      <c r="F148" s="35">
        <v>1975</v>
      </c>
      <c r="G148" s="35">
        <v>1976</v>
      </c>
      <c r="H148" s="35">
        <v>1977</v>
      </c>
      <c r="I148" s="35">
        <v>1979</v>
      </c>
      <c r="J148" s="35">
        <v>1981</v>
      </c>
      <c r="K148" s="35">
        <v>1983</v>
      </c>
      <c r="L148" s="35">
        <v>1985</v>
      </c>
      <c r="M148" s="35">
        <v>1986</v>
      </c>
      <c r="N148" s="35">
        <v>1987</v>
      </c>
      <c r="O148" s="35">
        <v>1988</v>
      </c>
    </row>
    <row r="149" spans="1:15">
      <c r="A149" s="35" t="s">
        <v>658</v>
      </c>
      <c r="B149" s="35" t="s">
        <v>659</v>
      </c>
      <c r="D149" s="35">
        <v>1954</v>
      </c>
    </row>
    <row r="150" spans="1:15">
      <c r="A150" s="35" t="s">
        <v>660</v>
      </c>
      <c r="B150" s="35" t="s">
        <v>169</v>
      </c>
      <c r="C150" s="35">
        <v>1949</v>
      </c>
    </row>
    <row r="151" spans="1:15">
      <c r="A151" s="35" t="s">
        <v>661</v>
      </c>
      <c r="B151" s="35" t="s">
        <v>162</v>
      </c>
      <c r="D151" s="35">
        <v>1950</v>
      </c>
    </row>
    <row r="152" spans="1:15">
      <c r="A152" s="35" t="s">
        <v>179</v>
      </c>
      <c r="B152" s="35" t="s">
        <v>622</v>
      </c>
      <c r="C152" s="35">
        <v>1983</v>
      </c>
      <c r="D152" s="35">
        <v>1967</v>
      </c>
      <c r="E152" s="35">
        <v>1985</v>
      </c>
    </row>
    <row r="153" spans="1:15">
      <c r="A153" s="35" t="s">
        <v>662</v>
      </c>
      <c r="B153" s="35" t="s">
        <v>186</v>
      </c>
      <c r="C153" s="35">
        <v>1985</v>
      </c>
      <c r="D153" s="35">
        <v>1974</v>
      </c>
    </row>
    <row r="154" spans="1:15">
      <c r="A154" s="35" t="s">
        <v>663</v>
      </c>
      <c r="B154" s="35" t="s">
        <v>155</v>
      </c>
      <c r="D154" s="35">
        <v>1977</v>
      </c>
    </row>
    <row r="155" spans="1:15">
      <c r="A155" s="35" t="s">
        <v>664</v>
      </c>
      <c r="B155" s="35" t="s">
        <v>214</v>
      </c>
      <c r="D155" s="35">
        <v>1936</v>
      </c>
    </row>
    <row r="156" spans="1:15">
      <c r="A156" s="35" t="s">
        <v>665</v>
      </c>
      <c r="B156" s="35" t="s">
        <v>524</v>
      </c>
      <c r="C156" s="35">
        <v>1960</v>
      </c>
      <c r="D156" s="35">
        <v>1958</v>
      </c>
      <c r="E156" s="35">
        <v>1965</v>
      </c>
      <c r="F156" s="35">
        <v>1973</v>
      </c>
      <c r="G156" s="35">
        <v>1974</v>
      </c>
      <c r="H156" s="35">
        <v>1976</v>
      </c>
      <c r="I156" s="35">
        <v>1978</v>
      </c>
    </row>
    <row r="157" spans="1:15">
      <c r="A157" s="35" t="s">
        <v>666</v>
      </c>
      <c r="B157" s="35" t="s">
        <v>183</v>
      </c>
      <c r="C157" s="35">
        <v>1978</v>
      </c>
      <c r="D157" s="35">
        <v>1974</v>
      </c>
      <c r="E157" s="35">
        <v>1985</v>
      </c>
      <c r="F157" s="35">
        <v>1986</v>
      </c>
      <c r="G157" s="35">
        <v>1987</v>
      </c>
      <c r="H157" s="35">
        <v>1993</v>
      </c>
    </row>
    <row r="158" spans="1:15">
      <c r="A158" s="35" t="s">
        <v>667</v>
      </c>
      <c r="B158" s="35" t="s">
        <v>599</v>
      </c>
      <c r="D158" s="35">
        <v>1960</v>
      </c>
    </row>
    <row r="159" spans="1:15">
      <c r="A159" s="35" t="s">
        <v>668</v>
      </c>
      <c r="B159" s="35" t="s">
        <v>162</v>
      </c>
      <c r="D159" s="35">
        <v>1955</v>
      </c>
    </row>
    <row r="160" spans="1:15">
      <c r="A160" s="35" t="s">
        <v>180</v>
      </c>
      <c r="B160" s="35" t="s">
        <v>155</v>
      </c>
      <c r="C160" s="35">
        <v>1957</v>
      </c>
      <c r="D160" s="35">
        <v>1954</v>
      </c>
    </row>
    <row r="161" spans="1:5">
      <c r="A161" s="35" t="s">
        <v>669</v>
      </c>
      <c r="B161" s="35" t="s">
        <v>183</v>
      </c>
      <c r="C161" s="35">
        <v>1995</v>
      </c>
      <c r="D161" s="35">
        <v>1983</v>
      </c>
    </row>
    <row r="162" spans="1:5">
      <c r="A162" s="35" t="s">
        <v>670</v>
      </c>
      <c r="B162" s="35" t="s">
        <v>155</v>
      </c>
      <c r="D162" s="35">
        <v>1973</v>
      </c>
    </row>
    <row r="163" spans="1:5">
      <c r="A163" s="35" t="s">
        <v>671</v>
      </c>
      <c r="B163" s="35" t="s">
        <v>654</v>
      </c>
      <c r="D163" s="35">
        <v>1980</v>
      </c>
    </row>
    <row r="164" spans="1:5">
      <c r="A164" s="35" t="s">
        <v>672</v>
      </c>
      <c r="B164" s="35" t="s">
        <v>155</v>
      </c>
      <c r="C164" s="35">
        <v>1980</v>
      </c>
      <c r="D164" s="35">
        <v>1979</v>
      </c>
    </row>
    <row r="165" spans="1:5">
      <c r="A165" s="35" t="s">
        <v>673</v>
      </c>
      <c r="B165" s="35" t="s">
        <v>201</v>
      </c>
      <c r="C165" s="35">
        <v>1996</v>
      </c>
      <c r="D165" s="35">
        <v>1990</v>
      </c>
    </row>
    <row r="166" spans="1:5">
      <c r="A166" s="35" t="s">
        <v>674</v>
      </c>
      <c r="B166" s="35" t="s">
        <v>207</v>
      </c>
      <c r="D166" s="35">
        <v>1973</v>
      </c>
    </row>
    <row r="167" spans="1:5">
      <c r="A167" s="35" t="s">
        <v>675</v>
      </c>
      <c r="B167" s="35" t="s">
        <v>201</v>
      </c>
      <c r="C167" s="35">
        <v>1979</v>
      </c>
      <c r="D167" s="35">
        <v>1970</v>
      </c>
      <c r="E167" s="35">
        <v>1982</v>
      </c>
    </row>
    <row r="168" spans="1:5">
      <c r="A168" s="35" t="s">
        <v>676</v>
      </c>
      <c r="B168" s="35" t="s">
        <v>155</v>
      </c>
      <c r="D168" s="35">
        <v>1977</v>
      </c>
    </row>
    <row r="169" spans="1:5">
      <c r="A169" s="35" t="s">
        <v>677</v>
      </c>
      <c r="B169" s="35" t="s">
        <v>155</v>
      </c>
      <c r="C169" s="35">
        <v>1967</v>
      </c>
      <c r="D169" s="35">
        <v>1963</v>
      </c>
    </row>
    <row r="170" spans="1:5">
      <c r="A170" s="35" t="s">
        <v>678</v>
      </c>
      <c r="B170" s="35" t="s">
        <v>164</v>
      </c>
      <c r="D170" s="35">
        <v>2007</v>
      </c>
    </row>
    <row r="171" spans="1:5">
      <c r="A171" s="35" t="s">
        <v>679</v>
      </c>
      <c r="B171" s="35" t="s">
        <v>641</v>
      </c>
      <c r="D171" s="35">
        <v>1985</v>
      </c>
    </row>
    <row r="172" spans="1:5">
      <c r="A172" s="35" t="s">
        <v>680</v>
      </c>
      <c r="B172" s="35" t="s">
        <v>181</v>
      </c>
      <c r="D172" s="35">
        <v>1984</v>
      </c>
    </row>
    <row r="173" spans="1:5">
      <c r="A173" s="35" t="s">
        <v>681</v>
      </c>
      <c r="B173" s="35" t="s">
        <v>174</v>
      </c>
      <c r="D173" s="35">
        <v>1962</v>
      </c>
    </row>
    <row r="174" spans="1:5">
      <c r="A174" s="35" t="s">
        <v>682</v>
      </c>
      <c r="B174" s="35" t="s">
        <v>174</v>
      </c>
      <c r="D174" s="35">
        <v>1939</v>
      </c>
    </row>
    <row r="175" spans="1:5">
      <c r="A175" s="35" t="s">
        <v>683</v>
      </c>
      <c r="B175" s="35" t="s">
        <v>158</v>
      </c>
      <c r="D175" s="35">
        <v>1987</v>
      </c>
    </row>
    <row r="176" spans="1:5">
      <c r="A176" s="35" t="s">
        <v>684</v>
      </c>
      <c r="B176" s="35" t="s">
        <v>166</v>
      </c>
      <c r="D176" s="35">
        <v>2009</v>
      </c>
    </row>
    <row r="177" spans="1:34">
      <c r="A177" s="35" t="s">
        <v>118</v>
      </c>
      <c r="B177" s="35" t="s">
        <v>162</v>
      </c>
      <c r="D177" s="35">
        <v>2011</v>
      </c>
    </row>
    <row r="178" spans="1:34">
      <c r="A178" s="35" t="s">
        <v>685</v>
      </c>
      <c r="B178" s="35" t="s">
        <v>162</v>
      </c>
      <c r="D178" s="35">
        <v>1958</v>
      </c>
    </row>
    <row r="179" spans="1:34">
      <c r="A179" s="35" t="s">
        <v>686</v>
      </c>
      <c r="B179" s="35" t="s">
        <v>201</v>
      </c>
      <c r="D179" s="35">
        <v>1955</v>
      </c>
    </row>
    <row r="180" spans="1:34">
      <c r="A180" s="35" t="s">
        <v>687</v>
      </c>
      <c r="B180" s="35" t="s">
        <v>201</v>
      </c>
      <c r="D180" s="35">
        <v>1966</v>
      </c>
    </row>
    <row r="181" spans="1:34">
      <c r="A181" s="35" t="s">
        <v>102</v>
      </c>
      <c r="B181" s="35" t="s">
        <v>181</v>
      </c>
      <c r="C181" s="35">
        <v>1965</v>
      </c>
      <c r="D181" s="35">
        <v>1961</v>
      </c>
      <c r="E181" s="35">
        <v>1966</v>
      </c>
      <c r="F181" s="35">
        <v>1967</v>
      </c>
      <c r="G181" s="35">
        <v>1969</v>
      </c>
      <c r="H181" s="35">
        <v>1972</v>
      </c>
      <c r="I181" s="35">
        <v>1973</v>
      </c>
      <c r="J181" s="35">
        <v>1974</v>
      </c>
      <c r="K181" s="35">
        <v>1975</v>
      </c>
      <c r="L181" s="35">
        <v>1977</v>
      </c>
      <c r="M181" s="35">
        <v>1978</v>
      </c>
      <c r="N181" s="35">
        <v>1979</v>
      </c>
      <c r="O181" s="35">
        <v>1981</v>
      </c>
      <c r="P181" s="35">
        <v>1983</v>
      </c>
      <c r="Q181" s="35">
        <v>1984</v>
      </c>
      <c r="R181" s="35">
        <v>1985</v>
      </c>
      <c r="S181" s="35">
        <v>1986</v>
      </c>
      <c r="T181" s="35">
        <v>1987</v>
      </c>
      <c r="U181" s="35">
        <v>1989</v>
      </c>
      <c r="V181" s="35">
        <v>1990</v>
      </c>
      <c r="W181" s="35">
        <v>1991</v>
      </c>
      <c r="X181" s="35">
        <v>1992</v>
      </c>
      <c r="Y181" s="35">
        <v>1993</v>
      </c>
      <c r="Z181" s="35">
        <v>1994</v>
      </c>
      <c r="AA181" s="35">
        <v>1995</v>
      </c>
      <c r="AB181" s="35">
        <v>1996</v>
      </c>
      <c r="AC181" s="35">
        <v>1998</v>
      </c>
      <c r="AD181" s="35">
        <v>2000</v>
      </c>
      <c r="AE181" s="35">
        <v>2001</v>
      </c>
      <c r="AF181" s="35">
        <v>2002</v>
      </c>
      <c r="AG181" s="35">
        <v>2003</v>
      </c>
      <c r="AH181" s="35">
        <v>2006</v>
      </c>
    </row>
    <row r="182" spans="1:34">
      <c r="A182" s="35" t="s">
        <v>688</v>
      </c>
      <c r="B182" s="35" t="s">
        <v>689</v>
      </c>
      <c r="D182" s="35">
        <v>1952</v>
      </c>
    </row>
    <row r="183" spans="1:34">
      <c r="A183" s="35" t="s">
        <v>690</v>
      </c>
      <c r="B183" s="35" t="s">
        <v>171</v>
      </c>
      <c r="C183" s="35">
        <v>1946</v>
      </c>
      <c r="D183" s="35">
        <v>1937</v>
      </c>
    </row>
    <row r="184" spans="1:34">
      <c r="A184" s="35" t="s">
        <v>691</v>
      </c>
      <c r="B184" s="35" t="s">
        <v>162</v>
      </c>
      <c r="C184" s="35">
        <v>1934</v>
      </c>
      <c r="D184" s="35">
        <v>1928</v>
      </c>
    </row>
    <row r="185" spans="1:34">
      <c r="A185" s="35" t="s">
        <v>692</v>
      </c>
      <c r="B185" s="35" t="s">
        <v>535</v>
      </c>
      <c r="D185" s="35">
        <v>1970</v>
      </c>
    </row>
    <row r="186" spans="1:34">
      <c r="A186" s="35" t="s">
        <v>9</v>
      </c>
      <c r="B186" s="35" t="s">
        <v>181</v>
      </c>
      <c r="C186" s="35">
        <v>1985</v>
      </c>
      <c r="D186" s="35">
        <v>1986</v>
      </c>
      <c r="E186" s="35">
        <v>1988</v>
      </c>
      <c r="F186" s="35">
        <v>1989</v>
      </c>
      <c r="G186" s="35">
        <v>1900</v>
      </c>
      <c r="H186" s="35">
        <v>1991</v>
      </c>
      <c r="I186" s="35">
        <v>1992</v>
      </c>
      <c r="J186" s="35">
        <v>1993</v>
      </c>
      <c r="K186" s="35">
        <v>1994</v>
      </c>
      <c r="L186" s="35">
        <v>1995</v>
      </c>
      <c r="M186" s="35">
        <v>1996</v>
      </c>
      <c r="N186" s="35">
        <v>1997</v>
      </c>
      <c r="O186" s="35">
        <v>1998</v>
      </c>
      <c r="P186" s="35">
        <v>2000</v>
      </c>
      <c r="Q186" s="35">
        <v>2005</v>
      </c>
      <c r="R186" s="35">
        <v>2006</v>
      </c>
      <c r="S186" s="35">
        <v>2007</v>
      </c>
      <c r="T186" s="35">
        <v>2009</v>
      </c>
      <c r="U186" s="35">
        <v>2011</v>
      </c>
      <c r="V186" s="35">
        <v>2012</v>
      </c>
      <c r="W186" s="35">
        <v>2016</v>
      </c>
      <c r="X186" s="35">
        <v>2017</v>
      </c>
    </row>
    <row r="187" spans="1:34">
      <c r="A187" s="35" t="s">
        <v>693</v>
      </c>
      <c r="B187" s="35" t="s">
        <v>207</v>
      </c>
      <c r="C187" s="35">
        <v>1957</v>
      </c>
      <c r="D187" s="35">
        <v>1958</v>
      </c>
      <c r="E187" s="35">
        <v>1958</v>
      </c>
      <c r="F187" s="35">
        <v>1960</v>
      </c>
    </row>
    <row r="188" spans="1:34">
      <c r="A188" s="35" t="s">
        <v>694</v>
      </c>
      <c r="B188" s="35" t="s">
        <v>162</v>
      </c>
      <c r="D188" s="35">
        <v>1955</v>
      </c>
    </row>
    <row r="189" spans="1:34">
      <c r="A189" s="35" t="s">
        <v>240</v>
      </c>
      <c r="B189" s="35" t="s">
        <v>162</v>
      </c>
      <c r="C189" s="35">
        <v>2016</v>
      </c>
      <c r="D189" s="35">
        <v>2015</v>
      </c>
      <c r="E189" s="35">
        <v>2018</v>
      </c>
    </row>
    <row r="190" spans="1:34">
      <c r="A190" s="35" t="s">
        <v>695</v>
      </c>
      <c r="B190" s="35" t="s">
        <v>622</v>
      </c>
      <c r="D190" s="35">
        <v>1969</v>
      </c>
    </row>
    <row r="191" spans="1:34">
      <c r="A191" s="35" t="s">
        <v>696</v>
      </c>
      <c r="B191" s="35" t="s">
        <v>155</v>
      </c>
      <c r="D191" s="35">
        <v>1948</v>
      </c>
    </row>
    <row r="192" spans="1:34">
      <c r="A192" s="35" t="s">
        <v>697</v>
      </c>
      <c r="B192" s="35" t="s">
        <v>532</v>
      </c>
      <c r="D192" s="35">
        <v>1952</v>
      </c>
    </row>
    <row r="193" spans="1:5">
      <c r="A193" s="35" t="s">
        <v>698</v>
      </c>
      <c r="B193" s="35" t="s">
        <v>155</v>
      </c>
      <c r="C193" s="35">
        <v>1965</v>
      </c>
      <c r="D193" s="35">
        <v>1966</v>
      </c>
      <c r="E193" s="35">
        <v>1966</v>
      </c>
    </row>
    <row r="194" spans="1:5">
      <c r="A194" s="35" t="s">
        <v>699</v>
      </c>
      <c r="B194" s="35" t="s">
        <v>155</v>
      </c>
      <c r="C194" s="35">
        <v>1958</v>
      </c>
      <c r="D194" s="35">
        <v>1957</v>
      </c>
      <c r="E194" s="35">
        <v>1959</v>
      </c>
    </row>
    <row r="195" spans="1:5">
      <c r="A195" s="35" t="s">
        <v>700</v>
      </c>
      <c r="B195" s="35" t="s">
        <v>524</v>
      </c>
      <c r="D195" s="35">
        <v>1960</v>
      </c>
    </row>
    <row r="196" spans="1:5">
      <c r="A196" s="35" t="s">
        <v>701</v>
      </c>
      <c r="B196" s="35" t="s">
        <v>171</v>
      </c>
      <c r="C196" s="35">
        <v>1926</v>
      </c>
    </row>
    <row r="197" spans="1:5">
      <c r="A197" s="35" t="s">
        <v>702</v>
      </c>
      <c r="B197" s="35" t="s">
        <v>556</v>
      </c>
      <c r="D197" s="35">
        <v>1927</v>
      </c>
    </row>
    <row r="198" spans="1:5">
      <c r="A198" s="35" t="s">
        <v>703</v>
      </c>
      <c r="B198" s="35" t="s">
        <v>201</v>
      </c>
      <c r="D198" s="35">
        <v>1959</v>
      </c>
    </row>
    <row r="199" spans="1:5">
      <c r="A199" s="35" t="s">
        <v>704</v>
      </c>
      <c r="B199" s="35" t="s">
        <v>532</v>
      </c>
      <c r="D199" s="35">
        <v>1981</v>
      </c>
    </row>
    <row r="200" spans="1:5">
      <c r="A200" s="35" t="s">
        <v>705</v>
      </c>
      <c r="B200" s="35" t="s">
        <v>155</v>
      </c>
      <c r="C200" s="35">
        <v>2004</v>
      </c>
      <c r="D200" s="35">
        <v>1996</v>
      </c>
    </row>
    <row r="201" spans="1:5">
      <c r="A201" s="35" t="s">
        <v>706</v>
      </c>
      <c r="B201" s="35" t="s">
        <v>162</v>
      </c>
      <c r="C201" s="35">
        <v>1994</v>
      </c>
      <c r="D201" s="35">
        <v>1983</v>
      </c>
    </row>
    <row r="202" spans="1:5">
      <c r="A202" s="35" t="s">
        <v>707</v>
      </c>
      <c r="B202" s="35" t="s">
        <v>174</v>
      </c>
      <c r="D202" s="35">
        <v>1992</v>
      </c>
    </row>
    <row r="203" spans="1:5">
      <c r="A203" s="35" t="s">
        <v>708</v>
      </c>
      <c r="B203" s="35" t="s">
        <v>181</v>
      </c>
      <c r="D203" s="35">
        <v>1981</v>
      </c>
    </row>
    <row r="204" spans="1:5">
      <c r="A204" s="35" t="s">
        <v>709</v>
      </c>
      <c r="B204" s="35" t="s">
        <v>524</v>
      </c>
      <c r="D204" s="35">
        <v>1975</v>
      </c>
    </row>
    <row r="205" spans="1:5">
      <c r="A205" s="35" t="s">
        <v>710</v>
      </c>
      <c r="B205" s="35" t="s">
        <v>205</v>
      </c>
      <c r="D205" s="35">
        <v>1975</v>
      </c>
    </row>
    <row r="206" spans="1:5">
      <c r="A206" s="35" t="s">
        <v>711</v>
      </c>
      <c r="B206" s="35" t="s">
        <v>166</v>
      </c>
      <c r="D206" s="35">
        <v>2011</v>
      </c>
    </row>
    <row r="207" spans="1:5">
      <c r="A207" s="35" t="s">
        <v>712</v>
      </c>
      <c r="B207" s="35" t="s">
        <v>155</v>
      </c>
      <c r="D207" s="35">
        <v>1978</v>
      </c>
    </row>
    <row r="208" spans="1:5">
      <c r="A208" s="35" t="s">
        <v>713</v>
      </c>
      <c r="B208" s="35" t="s">
        <v>164</v>
      </c>
      <c r="D208" s="35">
        <v>2002</v>
      </c>
    </row>
    <row r="209" spans="1:7">
      <c r="A209" s="35" t="s">
        <v>714</v>
      </c>
      <c r="B209" s="35" t="s">
        <v>155</v>
      </c>
      <c r="C209" s="35">
        <v>1983</v>
      </c>
      <c r="D209" s="35">
        <v>1980</v>
      </c>
      <c r="E209" s="35">
        <v>1984</v>
      </c>
    </row>
    <row r="210" spans="1:7">
      <c r="A210" s="35" t="s">
        <v>715</v>
      </c>
      <c r="B210" s="35" t="s">
        <v>155</v>
      </c>
      <c r="D210" s="35">
        <v>1984</v>
      </c>
    </row>
    <row r="211" spans="1:7">
      <c r="A211" s="35" t="s">
        <v>716</v>
      </c>
      <c r="B211" s="35" t="s">
        <v>181</v>
      </c>
      <c r="C211" s="35">
        <v>1990</v>
      </c>
      <c r="D211" s="35" t="s">
        <v>554</v>
      </c>
    </row>
    <row r="212" spans="1:7">
      <c r="A212" s="35" t="s">
        <v>717</v>
      </c>
      <c r="B212" s="35" t="s">
        <v>641</v>
      </c>
      <c r="D212" s="35">
        <v>1985</v>
      </c>
    </row>
    <row r="213" spans="1:7">
      <c r="A213" s="35" t="s">
        <v>98</v>
      </c>
      <c r="B213" s="35" t="s">
        <v>183</v>
      </c>
      <c r="C213" s="35">
        <v>1975</v>
      </c>
      <c r="D213" s="35">
        <v>1968</v>
      </c>
      <c r="E213" s="35">
        <v>1978</v>
      </c>
      <c r="F213" s="35">
        <v>1995</v>
      </c>
      <c r="G213" s="35">
        <v>2000</v>
      </c>
    </row>
    <row r="214" spans="1:7">
      <c r="A214" s="35" t="s">
        <v>718</v>
      </c>
      <c r="B214" s="35" t="s">
        <v>155</v>
      </c>
      <c r="C214" s="35">
        <v>2000</v>
      </c>
      <c r="D214" s="35">
        <v>1996</v>
      </c>
    </row>
    <row r="215" spans="1:7">
      <c r="A215" s="35" t="s">
        <v>719</v>
      </c>
      <c r="B215" s="35" t="s">
        <v>720</v>
      </c>
      <c r="D215" s="35">
        <v>1974</v>
      </c>
    </row>
    <row r="216" spans="1:7">
      <c r="A216" s="35" t="s">
        <v>117</v>
      </c>
      <c r="B216" s="35" t="s">
        <v>183</v>
      </c>
      <c r="C216" s="35">
        <v>2008</v>
      </c>
      <c r="D216" s="35">
        <v>1974</v>
      </c>
    </row>
    <row r="217" spans="1:7">
      <c r="A217" s="35" t="s">
        <v>721</v>
      </c>
      <c r="B217" s="35" t="s">
        <v>162</v>
      </c>
      <c r="D217" s="35">
        <v>1982</v>
      </c>
    </row>
    <row r="218" spans="1:7">
      <c r="A218" s="35" t="s">
        <v>722</v>
      </c>
      <c r="B218" s="35" t="s">
        <v>162</v>
      </c>
      <c r="D218" s="35">
        <v>1983</v>
      </c>
    </row>
    <row r="219" spans="1:7">
      <c r="A219" s="35" t="s">
        <v>723</v>
      </c>
      <c r="B219" s="35" t="s">
        <v>155</v>
      </c>
      <c r="C219" s="35">
        <v>1958</v>
      </c>
      <c r="D219" s="35">
        <v>1956</v>
      </c>
      <c r="E219" s="35">
        <v>1960</v>
      </c>
      <c r="F219" s="35">
        <v>1963</v>
      </c>
    </row>
    <row r="220" spans="1:7">
      <c r="A220" s="35" t="s">
        <v>724</v>
      </c>
      <c r="B220" s="35" t="s">
        <v>155</v>
      </c>
      <c r="D220" s="35">
        <v>1953</v>
      </c>
    </row>
    <row r="221" spans="1:7">
      <c r="A221" s="35" t="s">
        <v>725</v>
      </c>
      <c r="B221" s="35" t="s">
        <v>532</v>
      </c>
      <c r="D221" s="35">
        <v>1952</v>
      </c>
    </row>
    <row r="222" spans="1:7">
      <c r="A222" s="35" t="s">
        <v>726</v>
      </c>
      <c r="B222" s="35" t="s">
        <v>162</v>
      </c>
      <c r="D222" s="35">
        <v>1965</v>
      </c>
    </row>
    <row r="223" spans="1:7">
      <c r="A223" s="35" t="s">
        <v>727</v>
      </c>
      <c r="B223" s="35" t="s">
        <v>592</v>
      </c>
      <c r="D223" s="35">
        <v>1953</v>
      </c>
    </row>
    <row r="224" spans="1:7">
      <c r="A224" s="35" t="s">
        <v>184</v>
      </c>
      <c r="B224" s="35" t="s">
        <v>155</v>
      </c>
      <c r="C224" s="35">
        <v>1920</v>
      </c>
      <c r="D224" s="35">
        <v>1912</v>
      </c>
    </row>
    <row r="225" spans="1:5">
      <c r="A225" s="35" t="s">
        <v>728</v>
      </c>
      <c r="B225" s="35" t="s">
        <v>162</v>
      </c>
      <c r="D225" s="35">
        <v>1948</v>
      </c>
    </row>
    <row r="226" spans="1:5">
      <c r="A226" s="35" t="s">
        <v>729</v>
      </c>
      <c r="B226" s="35" t="s">
        <v>166</v>
      </c>
      <c r="C226" s="35">
        <v>2007</v>
      </c>
      <c r="D226" s="35">
        <v>2008</v>
      </c>
    </row>
    <row r="227" spans="1:5">
      <c r="A227" s="35" t="s">
        <v>730</v>
      </c>
      <c r="B227" s="35" t="s">
        <v>214</v>
      </c>
      <c r="D227" s="35">
        <v>1933</v>
      </c>
    </row>
    <row r="228" spans="1:5">
      <c r="A228" s="35" t="s">
        <v>731</v>
      </c>
      <c r="B228" s="35" t="s">
        <v>162</v>
      </c>
      <c r="D228" s="35">
        <v>1930</v>
      </c>
    </row>
    <row r="229" spans="1:5">
      <c r="A229" s="35" t="s">
        <v>732</v>
      </c>
      <c r="B229" s="35" t="s">
        <v>535</v>
      </c>
      <c r="D229" s="35">
        <v>2002</v>
      </c>
    </row>
    <row r="230" spans="1:5">
      <c r="A230" s="35" t="s">
        <v>733</v>
      </c>
      <c r="B230" s="35" t="s">
        <v>524</v>
      </c>
      <c r="D230" s="35">
        <v>1963</v>
      </c>
    </row>
    <row r="231" spans="1:5">
      <c r="A231" s="35" t="s">
        <v>734</v>
      </c>
      <c r="B231" s="35" t="s">
        <v>166</v>
      </c>
      <c r="D231" s="35">
        <v>1957</v>
      </c>
    </row>
    <row r="232" spans="1:5">
      <c r="A232" s="35" t="s">
        <v>735</v>
      </c>
      <c r="B232" s="35" t="s">
        <v>155</v>
      </c>
      <c r="C232" s="35">
        <v>1951</v>
      </c>
      <c r="D232" s="35">
        <v>1952</v>
      </c>
      <c r="E232" s="35">
        <v>1953</v>
      </c>
    </row>
    <row r="233" spans="1:5">
      <c r="A233" s="35" t="s">
        <v>736</v>
      </c>
      <c r="B233" s="35" t="s">
        <v>171</v>
      </c>
      <c r="C233" s="35">
        <v>1974</v>
      </c>
      <c r="D233" s="35">
        <v>1965</v>
      </c>
    </row>
    <row r="234" spans="1:5">
      <c r="A234" s="35" t="s">
        <v>737</v>
      </c>
      <c r="B234" s="35" t="s">
        <v>162</v>
      </c>
      <c r="D234" s="35">
        <v>1993</v>
      </c>
    </row>
    <row r="235" spans="1:5">
      <c r="A235" s="35" t="s">
        <v>738</v>
      </c>
      <c r="B235" s="35" t="s">
        <v>207</v>
      </c>
      <c r="D235" s="35">
        <v>1950</v>
      </c>
    </row>
    <row r="236" spans="1:5">
      <c r="A236" s="35" t="s">
        <v>108</v>
      </c>
      <c r="B236" s="35" t="s">
        <v>201</v>
      </c>
      <c r="D236" s="35">
        <v>1994</v>
      </c>
    </row>
    <row r="237" spans="1:5">
      <c r="A237" s="35" t="s">
        <v>739</v>
      </c>
      <c r="B237" s="35" t="s">
        <v>164</v>
      </c>
      <c r="D237" s="35">
        <v>1931</v>
      </c>
    </row>
    <row r="238" spans="1:5">
      <c r="A238" s="35" t="s">
        <v>740</v>
      </c>
      <c r="B238" s="35" t="s">
        <v>201</v>
      </c>
      <c r="D238" s="35">
        <v>1977</v>
      </c>
    </row>
    <row r="239" spans="1:5">
      <c r="A239" s="35" t="s">
        <v>741</v>
      </c>
      <c r="B239" s="35" t="s">
        <v>164</v>
      </c>
      <c r="D239" s="35">
        <v>1985</v>
      </c>
    </row>
    <row r="240" spans="1:5">
      <c r="A240" s="35" t="s">
        <v>742</v>
      </c>
      <c r="B240" s="35" t="s">
        <v>162</v>
      </c>
      <c r="D240" s="35">
        <v>1949</v>
      </c>
    </row>
    <row r="241" spans="1:5">
      <c r="A241" s="35" t="s">
        <v>743</v>
      </c>
      <c r="B241" s="35" t="s">
        <v>201</v>
      </c>
      <c r="C241" s="35">
        <v>1964</v>
      </c>
      <c r="D241" s="35">
        <v>1956</v>
      </c>
    </row>
    <row r="242" spans="1:5">
      <c r="A242" s="35" t="s">
        <v>185</v>
      </c>
      <c r="B242" s="35" t="s">
        <v>186</v>
      </c>
      <c r="C242" s="35">
        <v>1979</v>
      </c>
      <c r="D242" s="35" t="s">
        <v>554</v>
      </c>
    </row>
    <row r="243" spans="1:5">
      <c r="A243" s="35" t="s">
        <v>744</v>
      </c>
      <c r="B243" s="35" t="s">
        <v>657</v>
      </c>
      <c r="D243" s="35">
        <v>1946</v>
      </c>
    </row>
    <row r="244" spans="1:5">
      <c r="A244" s="35" t="s">
        <v>745</v>
      </c>
      <c r="B244" s="35" t="s">
        <v>155</v>
      </c>
      <c r="D244" s="35">
        <v>1966</v>
      </c>
    </row>
    <row r="245" spans="1:5">
      <c r="A245" s="35" t="s">
        <v>746</v>
      </c>
      <c r="B245" s="35" t="s">
        <v>641</v>
      </c>
      <c r="D245" s="35">
        <v>1975</v>
      </c>
    </row>
    <row r="246" spans="1:5">
      <c r="A246" s="35" t="s">
        <v>747</v>
      </c>
      <c r="B246" s="35" t="s">
        <v>205</v>
      </c>
      <c r="D246" s="35">
        <v>1969</v>
      </c>
    </row>
    <row r="247" spans="1:5">
      <c r="A247" s="35" t="s">
        <v>748</v>
      </c>
      <c r="B247" s="35" t="s">
        <v>181</v>
      </c>
      <c r="C247" s="35">
        <v>1925</v>
      </c>
      <c r="D247" s="35">
        <v>1921</v>
      </c>
    </row>
    <row r="248" spans="1:5">
      <c r="A248" s="35" t="s">
        <v>749</v>
      </c>
      <c r="B248" s="35" t="s">
        <v>174</v>
      </c>
      <c r="D248" s="35">
        <v>1950</v>
      </c>
    </row>
    <row r="249" spans="1:5">
      <c r="A249" s="35" t="s">
        <v>750</v>
      </c>
      <c r="B249" s="35" t="s">
        <v>155</v>
      </c>
      <c r="D249" s="35">
        <v>1935</v>
      </c>
    </row>
    <row r="250" spans="1:5">
      <c r="A250" s="35" t="s">
        <v>751</v>
      </c>
      <c r="B250" s="35" t="s">
        <v>174</v>
      </c>
      <c r="D250" s="35" t="s">
        <v>554</v>
      </c>
    </row>
    <row r="251" spans="1:5">
      <c r="A251" s="35" t="s">
        <v>752</v>
      </c>
      <c r="B251" s="35" t="s">
        <v>162</v>
      </c>
      <c r="D251" s="35">
        <v>1993</v>
      </c>
    </row>
    <row r="252" spans="1:5">
      <c r="A252" s="35" t="s">
        <v>753</v>
      </c>
      <c r="B252" s="35" t="s">
        <v>155</v>
      </c>
      <c r="C252" s="35">
        <v>1953</v>
      </c>
      <c r="D252" s="35">
        <v>1951</v>
      </c>
      <c r="E252" s="35">
        <v>1958</v>
      </c>
    </row>
    <row r="253" spans="1:5">
      <c r="A253" s="35" t="s">
        <v>754</v>
      </c>
      <c r="B253" s="35" t="s">
        <v>214</v>
      </c>
      <c r="C253" s="35">
        <v>1956</v>
      </c>
      <c r="D253" s="35">
        <v>1950</v>
      </c>
    </row>
    <row r="254" spans="1:5">
      <c r="A254" s="35" t="s">
        <v>755</v>
      </c>
      <c r="B254" s="35" t="s">
        <v>166</v>
      </c>
      <c r="D254" s="35">
        <v>2000</v>
      </c>
    </row>
    <row r="255" spans="1:5">
      <c r="A255" s="35" t="s">
        <v>756</v>
      </c>
      <c r="B255" s="35" t="s">
        <v>155</v>
      </c>
      <c r="D255" s="35">
        <v>1966</v>
      </c>
    </row>
    <row r="256" spans="1:5">
      <c r="A256" s="35" t="s">
        <v>757</v>
      </c>
      <c r="B256" s="35" t="s">
        <v>171</v>
      </c>
      <c r="D256" s="35">
        <v>1947</v>
      </c>
    </row>
    <row r="257" spans="1:18">
      <c r="A257" s="35" t="s">
        <v>758</v>
      </c>
      <c r="B257" s="35" t="s">
        <v>689</v>
      </c>
      <c r="D257" s="35">
        <v>1950</v>
      </c>
    </row>
    <row r="258" spans="1:18">
      <c r="A258" s="35" t="s">
        <v>187</v>
      </c>
      <c r="B258" s="35" t="s">
        <v>183</v>
      </c>
      <c r="C258" s="35">
        <v>1981</v>
      </c>
      <c r="D258" s="35">
        <v>1974</v>
      </c>
      <c r="E258" s="35">
        <v>1984</v>
      </c>
      <c r="F258" s="35">
        <v>1985</v>
      </c>
    </row>
    <row r="259" spans="1:18">
      <c r="A259" s="35" t="s">
        <v>759</v>
      </c>
      <c r="B259" s="35" t="s">
        <v>155</v>
      </c>
      <c r="C259" s="35">
        <v>1993</v>
      </c>
      <c r="D259" s="35">
        <v>1990</v>
      </c>
      <c r="E259" s="35">
        <v>1995</v>
      </c>
      <c r="F259" s="35">
        <v>1996</v>
      </c>
      <c r="G259" s="35">
        <v>1997</v>
      </c>
      <c r="H259" s="35">
        <v>1998</v>
      </c>
      <c r="I259" s="35">
        <v>2000</v>
      </c>
      <c r="J259" s="35">
        <v>2001</v>
      </c>
      <c r="K259" s="35">
        <v>2002</v>
      </c>
      <c r="L259" s="35">
        <v>2004</v>
      </c>
      <c r="M259" s="35">
        <v>2005</v>
      </c>
      <c r="N259" s="35">
        <v>2006</v>
      </c>
      <c r="O259" s="35">
        <v>2012</v>
      </c>
      <c r="P259" s="35">
        <v>2015</v>
      </c>
      <c r="Q259" s="35">
        <v>2016</v>
      </c>
      <c r="R259" s="35">
        <v>2017</v>
      </c>
    </row>
    <row r="260" spans="1:18">
      <c r="A260" s="35" t="s">
        <v>760</v>
      </c>
      <c r="B260" s="35" t="s">
        <v>207</v>
      </c>
      <c r="C260" s="35">
        <v>1993</v>
      </c>
      <c r="D260" s="35">
        <v>1989</v>
      </c>
      <c r="E260" s="35">
        <v>1994</v>
      </c>
    </row>
    <row r="261" spans="1:18">
      <c r="A261" s="35" t="s">
        <v>761</v>
      </c>
      <c r="B261" s="35" t="s">
        <v>535</v>
      </c>
      <c r="D261" s="35">
        <v>1968</v>
      </c>
    </row>
    <row r="262" spans="1:18">
      <c r="A262" s="35" t="s">
        <v>762</v>
      </c>
      <c r="B262" s="35" t="s">
        <v>162</v>
      </c>
      <c r="D262" s="35">
        <v>2017</v>
      </c>
    </row>
    <row r="263" spans="1:18">
      <c r="A263" s="35" t="s">
        <v>763</v>
      </c>
      <c r="B263" s="35" t="s">
        <v>181</v>
      </c>
      <c r="D263" s="35">
        <v>1992</v>
      </c>
    </row>
    <row r="264" spans="1:18">
      <c r="A264" s="35" t="s">
        <v>764</v>
      </c>
      <c r="B264" s="35" t="s">
        <v>765</v>
      </c>
      <c r="D264" s="35">
        <v>1988</v>
      </c>
    </row>
    <row r="265" spans="1:18">
      <c r="A265" s="35" t="s">
        <v>766</v>
      </c>
      <c r="B265" s="35" t="s">
        <v>524</v>
      </c>
      <c r="D265" s="35">
        <v>1979</v>
      </c>
    </row>
    <row r="266" spans="1:18">
      <c r="A266" s="35" t="s">
        <v>188</v>
      </c>
      <c r="B266" s="35" t="s">
        <v>183</v>
      </c>
      <c r="C266" s="35">
        <v>1963</v>
      </c>
      <c r="D266" s="35">
        <v>1964</v>
      </c>
      <c r="E266" s="35">
        <v>1964</v>
      </c>
      <c r="F266" s="35">
        <v>1965</v>
      </c>
      <c r="G266" s="35">
        <v>1966</v>
      </c>
      <c r="H266" s="35">
        <v>1968</v>
      </c>
      <c r="I266" s="35">
        <v>1970</v>
      </c>
      <c r="J266" s="35">
        <v>1977</v>
      </c>
      <c r="K266" s="35">
        <v>1978</v>
      </c>
    </row>
    <row r="267" spans="1:18">
      <c r="A267" s="35" t="s">
        <v>767</v>
      </c>
      <c r="B267" s="35" t="s">
        <v>155</v>
      </c>
      <c r="D267" s="35">
        <v>1973</v>
      </c>
    </row>
    <row r="268" spans="1:18">
      <c r="A268" s="35" t="s">
        <v>768</v>
      </c>
      <c r="B268" s="35" t="s">
        <v>155</v>
      </c>
      <c r="D268" s="35">
        <v>1978</v>
      </c>
    </row>
    <row r="269" spans="1:18">
      <c r="A269" s="35" t="s">
        <v>769</v>
      </c>
      <c r="B269" s="35" t="s">
        <v>524</v>
      </c>
      <c r="D269" s="35">
        <v>1978</v>
      </c>
    </row>
    <row r="270" spans="1:18">
      <c r="A270" s="35" t="s">
        <v>189</v>
      </c>
      <c r="B270" s="35" t="s">
        <v>181</v>
      </c>
      <c r="C270" s="35">
        <v>1986</v>
      </c>
      <c r="D270" s="35">
        <v>1987</v>
      </c>
      <c r="E270" s="35">
        <v>1987</v>
      </c>
      <c r="F270" s="35">
        <v>1988</v>
      </c>
      <c r="G270" s="35">
        <v>1991</v>
      </c>
      <c r="H270" s="35">
        <v>1992</v>
      </c>
      <c r="I270" s="35">
        <v>1993</v>
      </c>
      <c r="J270" s="35">
        <v>1994</v>
      </c>
      <c r="K270" s="35">
        <v>1996</v>
      </c>
      <c r="L270" s="35">
        <v>1998</v>
      </c>
      <c r="M270" s="35">
        <v>2000</v>
      </c>
      <c r="N270" s="35">
        <v>2001</v>
      </c>
      <c r="O270" s="35">
        <v>2006</v>
      </c>
      <c r="P270" s="35">
        <v>2016</v>
      </c>
      <c r="Q270" s="35">
        <v>2018</v>
      </c>
    </row>
    <row r="271" spans="1:18">
      <c r="A271" s="35" t="s">
        <v>770</v>
      </c>
      <c r="B271" s="35" t="s">
        <v>155</v>
      </c>
      <c r="D271" s="35">
        <v>1997</v>
      </c>
    </row>
    <row r="272" spans="1:18">
      <c r="A272" s="35" t="s">
        <v>771</v>
      </c>
      <c r="B272" s="35" t="s">
        <v>186</v>
      </c>
      <c r="C272" s="35">
        <v>1980</v>
      </c>
      <c r="D272" s="35">
        <v>1978</v>
      </c>
      <c r="E272" s="35">
        <v>1981</v>
      </c>
    </row>
    <row r="273" spans="1:9">
      <c r="A273" s="35" t="s">
        <v>190</v>
      </c>
      <c r="B273" s="35" t="s">
        <v>162</v>
      </c>
      <c r="C273" s="35">
        <v>1954</v>
      </c>
      <c r="D273" s="35">
        <v>1955</v>
      </c>
      <c r="E273" s="35">
        <v>1962</v>
      </c>
      <c r="F273" s="35">
        <v>1964</v>
      </c>
    </row>
    <row r="274" spans="1:9">
      <c r="A274" s="35" t="s">
        <v>67</v>
      </c>
      <c r="B274" s="35" t="s">
        <v>183</v>
      </c>
      <c r="C274" s="35">
        <v>1995</v>
      </c>
      <c r="D274" s="35" t="s">
        <v>554</v>
      </c>
      <c r="E274" s="35">
        <v>1996</v>
      </c>
      <c r="F274" s="35">
        <v>2000</v>
      </c>
      <c r="G274" s="35">
        <v>2001</v>
      </c>
      <c r="H274" s="35">
        <v>2011</v>
      </c>
    </row>
    <row r="275" spans="1:9">
      <c r="A275" s="35" t="s">
        <v>772</v>
      </c>
      <c r="B275" s="35" t="s">
        <v>181</v>
      </c>
      <c r="D275" s="35">
        <v>1992</v>
      </c>
    </row>
    <row r="276" spans="1:9">
      <c r="A276" s="35" t="s">
        <v>773</v>
      </c>
      <c r="B276" s="35" t="s">
        <v>186</v>
      </c>
      <c r="D276" s="35">
        <v>1986</v>
      </c>
    </row>
    <row r="277" spans="1:9">
      <c r="A277" s="35" t="s">
        <v>774</v>
      </c>
      <c r="B277" s="35" t="s">
        <v>192</v>
      </c>
      <c r="C277" s="35">
        <v>1949</v>
      </c>
      <c r="D277" s="35">
        <v>1950</v>
      </c>
      <c r="E277" s="35">
        <v>1953</v>
      </c>
    </row>
    <row r="278" spans="1:9">
      <c r="A278" s="35" t="s">
        <v>775</v>
      </c>
      <c r="B278" s="35" t="s">
        <v>192</v>
      </c>
      <c r="D278" s="35">
        <v>1935</v>
      </c>
    </row>
    <row r="279" spans="1:9">
      <c r="A279" s="35" t="s">
        <v>776</v>
      </c>
      <c r="B279" s="35" t="s">
        <v>524</v>
      </c>
      <c r="D279" s="35">
        <v>1960</v>
      </c>
    </row>
    <row r="280" spans="1:9">
      <c r="A280" s="35" t="s">
        <v>777</v>
      </c>
      <c r="B280" s="35" t="s">
        <v>778</v>
      </c>
      <c r="D280" s="35">
        <v>1947</v>
      </c>
    </row>
    <row r="281" spans="1:9">
      <c r="A281" s="35" t="s">
        <v>779</v>
      </c>
      <c r="B281" s="35" t="s">
        <v>174</v>
      </c>
      <c r="D281" s="35">
        <v>1975</v>
      </c>
    </row>
    <row r="282" spans="1:9">
      <c r="A282" s="35" t="s">
        <v>780</v>
      </c>
      <c r="B282" s="35" t="s">
        <v>181</v>
      </c>
      <c r="C282" s="35">
        <v>2005</v>
      </c>
      <c r="D282" s="35">
        <v>2006</v>
      </c>
      <c r="E282" s="35">
        <v>2006</v>
      </c>
      <c r="F282" s="35">
        <v>2007</v>
      </c>
    </row>
    <row r="283" spans="1:9">
      <c r="A283" s="35" t="s">
        <v>781</v>
      </c>
      <c r="B283" s="35" t="s">
        <v>181</v>
      </c>
      <c r="C283" s="35" t="s">
        <v>554</v>
      </c>
      <c r="D283" s="35" t="s">
        <v>554</v>
      </c>
      <c r="E283" s="35">
        <v>1991</v>
      </c>
      <c r="F283" s="35">
        <v>1992</v>
      </c>
      <c r="G283" s="35">
        <v>1993</v>
      </c>
      <c r="H283" s="35">
        <v>1994</v>
      </c>
      <c r="I283" s="35">
        <v>1995</v>
      </c>
    </row>
    <row r="284" spans="1:9">
      <c r="A284" s="35" t="s">
        <v>782</v>
      </c>
      <c r="B284" s="35" t="s">
        <v>181</v>
      </c>
      <c r="D284" s="35">
        <v>1992</v>
      </c>
    </row>
    <row r="285" spans="1:9">
      <c r="A285" s="35" t="s">
        <v>783</v>
      </c>
      <c r="B285" s="35" t="s">
        <v>181</v>
      </c>
      <c r="C285" s="35">
        <v>1955</v>
      </c>
      <c r="D285" s="35">
        <v>1953</v>
      </c>
      <c r="E285" s="35">
        <v>1956</v>
      </c>
    </row>
    <row r="286" spans="1:9">
      <c r="A286" s="35" t="s">
        <v>784</v>
      </c>
      <c r="B286" s="35" t="s">
        <v>192</v>
      </c>
      <c r="C286" s="35">
        <v>1939</v>
      </c>
      <c r="D286" s="35">
        <v>1929</v>
      </c>
      <c r="E286" s="35">
        <v>1946</v>
      </c>
      <c r="F286" s="35">
        <v>1949</v>
      </c>
    </row>
    <row r="287" spans="1:9">
      <c r="A287" s="35" t="s">
        <v>785</v>
      </c>
      <c r="B287" s="35" t="s">
        <v>155</v>
      </c>
      <c r="D287" s="35">
        <v>1997</v>
      </c>
    </row>
    <row r="288" spans="1:9">
      <c r="A288" s="35" t="s">
        <v>786</v>
      </c>
      <c r="B288" s="35" t="s">
        <v>524</v>
      </c>
      <c r="D288" s="35">
        <v>1966</v>
      </c>
    </row>
    <row r="289" spans="1:8">
      <c r="A289" s="35" t="s">
        <v>787</v>
      </c>
      <c r="B289" s="35" t="s">
        <v>570</v>
      </c>
      <c r="D289" s="35">
        <v>1965</v>
      </c>
    </row>
    <row r="290" spans="1:8">
      <c r="A290" s="35" t="s">
        <v>788</v>
      </c>
      <c r="B290" s="35" t="s">
        <v>155</v>
      </c>
      <c r="C290" s="35">
        <v>1999</v>
      </c>
      <c r="D290" s="35">
        <v>1995</v>
      </c>
    </row>
    <row r="291" spans="1:8">
      <c r="A291" s="35" t="s">
        <v>789</v>
      </c>
      <c r="B291" s="35" t="s">
        <v>181</v>
      </c>
      <c r="D291" s="35">
        <v>1998</v>
      </c>
    </row>
    <row r="292" spans="1:8">
      <c r="A292" s="35" t="s">
        <v>790</v>
      </c>
      <c r="B292" s="35" t="s">
        <v>207</v>
      </c>
      <c r="C292" s="35">
        <v>1955</v>
      </c>
      <c r="D292" s="35">
        <v>1954</v>
      </c>
      <c r="E292" s="35">
        <v>1957</v>
      </c>
      <c r="F292" s="35">
        <v>1958</v>
      </c>
      <c r="G292" s="35">
        <v>1962</v>
      </c>
      <c r="H292" s="35">
        <v>1964</v>
      </c>
    </row>
    <row r="293" spans="1:8">
      <c r="A293" s="35" t="s">
        <v>791</v>
      </c>
      <c r="B293" s="35" t="s">
        <v>792</v>
      </c>
      <c r="D293" s="35">
        <v>1953</v>
      </c>
    </row>
    <row r="294" spans="1:8">
      <c r="A294" s="35" t="s">
        <v>793</v>
      </c>
      <c r="B294" s="35" t="s">
        <v>535</v>
      </c>
      <c r="D294" s="35">
        <v>1957</v>
      </c>
    </row>
    <row r="295" spans="1:8">
      <c r="A295" s="35" t="s">
        <v>794</v>
      </c>
      <c r="B295" s="35" t="s">
        <v>164</v>
      </c>
      <c r="D295" s="35">
        <v>1982</v>
      </c>
    </row>
    <row r="296" spans="1:8">
      <c r="A296" s="35" t="s">
        <v>24</v>
      </c>
      <c r="B296" s="35" t="s">
        <v>535</v>
      </c>
      <c r="C296" s="35">
        <v>2018</v>
      </c>
      <c r="D296" s="35">
        <v>2009</v>
      </c>
    </row>
    <row r="297" spans="1:8">
      <c r="A297" s="35" t="s">
        <v>795</v>
      </c>
      <c r="B297" s="35" t="s">
        <v>597</v>
      </c>
      <c r="D297" s="35">
        <v>1954</v>
      </c>
    </row>
    <row r="298" spans="1:8">
      <c r="A298" s="35" t="s">
        <v>796</v>
      </c>
      <c r="B298" s="35" t="s">
        <v>201</v>
      </c>
      <c r="D298" s="35">
        <v>1959</v>
      </c>
    </row>
    <row r="299" spans="1:8">
      <c r="A299" s="35" t="s">
        <v>797</v>
      </c>
      <c r="B299" s="35" t="s">
        <v>186</v>
      </c>
      <c r="D299" s="35">
        <v>1966</v>
      </c>
    </row>
    <row r="300" spans="1:8">
      <c r="A300" s="35" t="s">
        <v>797</v>
      </c>
      <c r="B300" s="35" t="s">
        <v>186</v>
      </c>
      <c r="D300" s="35">
        <v>1985</v>
      </c>
    </row>
    <row r="301" spans="1:8">
      <c r="A301" s="35" t="s">
        <v>798</v>
      </c>
      <c r="B301" s="35" t="s">
        <v>535</v>
      </c>
      <c r="D301" s="35">
        <v>2009</v>
      </c>
    </row>
    <row r="302" spans="1:8">
      <c r="A302" s="35" t="s">
        <v>799</v>
      </c>
      <c r="B302" s="35" t="s">
        <v>171</v>
      </c>
      <c r="C302" s="35">
        <v>1948</v>
      </c>
    </row>
    <row r="303" spans="1:8">
      <c r="A303" s="35" t="s">
        <v>800</v>
      </c>
      <c r="B303" s="35" t="s">
        <v>181</v>
      </c>
      <c r="D303" s="35">
        <v>1953</v>
      </c>
    </row>
    <row r="304" spans="1:8">
      <c r="A304" s="35" t="s">
        <v>12</v>
      </c>
      <c r="B304" s="35" t="s">
        <v>162</v>
      </c>
      <c r="D304" s="35">
        <v>2015</v>
      </c>
    </row>
    <row r="305" spans="1:5">
      <c r="A305" s="35" t="s">
        <v>801</v>
      </c>
      <c r="B305" s="35" t="s">
        <v>207</v>
      </c>
      <c r="D305" s="35">
        <v>1952</v>
      </c>
    </row>
    <row r="306" spans="1:5">
      <c r="A306" s="35" t="s">
        <v>802</v>
      </c>
      <c r="B306" s="35" t="s">
        <v>214</v>
      </c>
      <c r="D306" s="35">
        <v>1918</v>
      </c>
    </row>
    <row r="307" spans="1:5">
      <c r="A307" s="35" t="s">
        <v>803</v>
      </c>
      <c r="B307" s="35" t="s">
        <v>162</v>
      </c>
      <c r="D307" s="35">
        <v>1932</v>
      </c>
    </row>
    <row r="308" spans="1:5">
      <c r="A308" s="35" t="s">
        <v>804</v>
      </c>
      <c r="B308" s="35" t="s">
        <v>162</v>
      </c>
      <c r="D308" s="35">
        <v>1990</v>
      </c>
    </row>
    <row r="309" spans="1:5">
      <c r="A309" s="35" t="s">
        <v>805</v>
      </c>
      <c r="B309" s="35" t="s">
        <v>214</v>
      </c>
      <c r="D309" s="35">
        <v>1933</v>
      </c>
    </row>
    <row r="310" spans="1:5">
      <c r="A310" s="35" t="s">
        <v>806</v>
      </c>
      <c r="B310" s="35" t="s">
        <v>171</v>
      </c>
      <c r="C310" s="35">
        <v>1971</v>
      </c>
      <c r="D310" s="35">
        <v>1969</v>
      </c>
      <c r="E310" s="35">
        <v>1976</v>
      </c>
    </row>
    <row r="311" spans="1:5">
      <c r="A311" s="35" t="s">
        <v>96</v>
      </c>
      <c r="B311" s="35" t="s">
        <v>192</v>
      </c>
      <c r="D311" s="35">
        <v>1990</v>
      </c>
    </row>
    <row r="312" spans="1:5">
      <c r="A312" s="35" t="s">
        <v>807</v>
      </c>
      <c r="B312" s="35" t="s">
        <v>205</v>
      </c>
      <c r="D312" s="35">
        <v>1938</v>
      </c>
    </row>
    <row r="313" spans="1:5">
      <c r="A313" s="35" t="s">
        <v>808</v>
      </c>
      <c r="B313" s="35" t="s">
        <v>207</v>
      </c>
      <c r="D313" s="35">
        <v>1964</v>
      </c>
    </row>
    <row r="314" spans="1:5">
      <c r="A314" s="35" t="s">
        <v>193</v>
      </c>
      <c r="B314" s="35" t="s">
        <v>155</v>
      </c>
      <c r="C314" s="35">
        <v>1935</v>
      </c>
      <c r="D314" s="35">
        <v>1932</v>
      </c>
    </row>
    <row r="315" spans="1:5">
      <c r="A315" s="35" t="s">
        <v>809</v>
      </c>
      <c r="B315" s="35" t="s">
        <v>592</v>
      </c>
      <c r="D315" s="35">
        <v>1933</v>
      </c>
    </row>
    <row r="316" spans="1:5">
      <c r="A316" s="35" t="s">
        <v>810</v>
      </c>
      <c r="B316" s="35" t="s">
        <v>174</v>
      </c>
      <c r="D316" s="35">
        <v>1950</v>
      </c>
    </row>
    <row r="317" spans="1:5">
      <c r="A317" s="35" t="s">
        <v>811</v>
      </c>
      <c r="B317" s="35" t="s">
        <v>174</v>
      </c>
      <c r="D317" s="35">
        <v>1932</v>
      </c>
    </row>
    <row r="318" spans="1:5">
      <c r="A318" s="35" t="s">
        <v>812</v>
      </c>
      <c r="B318" s="35" t="s">
        <v>183</v>
      </c>
      <c r="D318" s="35">
        <v>1978</v>
      </c>
    </row>
    <row r="319" spans="1:5">
      <c r="A319" s="35" t="s">
        <v>813</v>
      </c>
      <c r="B319" s="35" t="s">
        <v>524</v>
      </c>
      <c r="D319" s="35">
        <v>1956</v>
      </c>
    </row>
    <row r="320" spans="1:5">
      <c r="A320" s="35" t="s">
        <v>814</v>
      </c>
      <c r="B320" s="35" t="s">
        <v>181</v>
      </c>
      <c r="C320" s="35">
        <v>2005</v>
      </c>
      <c r="D320" s="35">
        <v>1996</v>
      </c>
      <c r="E320" s="35">
        <v>2006</v>
      </c>
    </row>
    <row r="321" spans="1:6">
      <c r="A321" s="35" t="s">
        <v>815</v>
      </c>
      <c r="B321" s="35" t="s">
        <v>610</v>
      </c>
      <c r="D321" s="35">
        <v>1950</v>
      </c>
    </row>
    <row r="322" spans="1:6">
      <c r="A322" s="35" t="s">
        <v>816</v>
      </c>
      <c r="B322" s="35" t="s">
        <v>155</v>
      </c>
      <c r="C322" s="35">
        <v>1969</v>
      </c>
      <c r="D322" s="35">
        <v>1970</v>
      </c>
      <c r="E322" s="35">
        <v>1973</v>
      </c>
      <c r="F322" s="35">
        <v>1977</v>
      </c>
    </row>
    <row r="323" spans="1:6">
      <c r="A323" s="35" t="s">
        <v>817</v>
      </c>
      <c r="B323" s="35" t="s">
        <v>155</v>
      </c>
      <c r="D323" s="35">
        <v>1925</v>
      </c>
    </row>
    <row r="324" spans="1:6">
      <c r="A324" s="35" t="s">
        <v>818</v>
      </c>
      <c r="B324" s="35" t="s">
        <v>610</v>
      </c>
      <c r="C324" s="35">
        <v>1959</v>
      </c>
      <c r="D324" s="35">
        <v>1962</v>
      </c>
    </row>
    <row r="325" spans="1:6">
      <c r="A325" s="35" t="s">
        <v>819</v>
      </c>
      <c r="B325" s="35" t="s">
        <v>535</v>
      </c>
      <c r="D325" s="35">
        <v>1997</v>
      </c>
    </row>
    <row r="326" spans="1:6">
      <c r="A326" s="35" t="s">
        <v>820</v>
      </c>
      <c r="B326" s="35" t="s">
        <v>169</v>
      </c>
      <c r="C326" s="35" t="s">
        <v>554</v>
      </c>
      <c r="D326" s="35" t="s">
        <v>554</v>
      </c>
      <c r="E326" s="35">
        <v>1939</v>
      </c>
      <c r="F326" s="35">
        <v>1948</v>
      </c>
    </row>
    <row r="327" spans="1:6">
      <c r="A327" s="35" t="s">
        <v>821</v>
      </c>
      <c r="B327" s="35" t="s">
        <v>162</v>
      </c>
      <c r="C327" s="35">
        <v>1954</v>
      </c>
      <c r="D327" s="35">
        <v>1951</v>
      </c>
    </row>
    <row r="328" spans="1:6">
      <c r="A328" s="35" t="s">
        <v>822</v>
      </c>
      <c r="B328" s="35" t="s">
        <v>164</v>
      </c>
      <c r="C328" s="35">
        <v>1939</v>
      </c>
      <c r="D328" s="35">
        <v>1938</v>
      </c>
    </row>
    <row r="329" spans="1:6">
      <c r="A329" s="35" t="s">
        <v>823</v>
      </c>
      <c r="B329" s="35" t="s">
        <v>171</v>
      </c>
      <c r="D329" s="35">
        <v>1958</v>
      </c>
    </row>
    <row r="330" spans="1:6">
      <c r="A330" s="35" t="s">
        <v>194</v>
      </c>
      <c r="B330" s="35" t="s">
        <v>765</v>
      </c>
      <c r="D330" s="35">
        <v>2004</v>
      </c>
    </row>
    <row r="331" spans="1:6">
      <c r="A331" s="35" t="s">
        <v>824</v>
      </c>
      <c r="B331" s="35" t="s">
        <v>174</v>
      </c>
      <c r="C331" s="35">
        <v>1972</v>
      </c>
      <c r="D331" s="35">
        <v>1970</v>
      </c>
    </row>
    <row r="332" spans="1:6">
      <c r="A332" s="35" t="s">
        <v>195</v>
      </c>
      <c r="B332" s="35" t="s">
        <v>162</v>
      </c>
      <c r="C332" s="35">
        <v>1988</v>
      </c>
      <c r="D332" s="35">
        <v>1985</v>
      </c>
      <c r="E332" s="35">
        <v>1996</v>
      </c>
      <c r="F332" s="35">
        <v>2006</v>
      </c>
    </row>
    <row r="333" spans="1:6">
      <c r="A333" s="35" t="s">
        <v>825</v>
      </c>
      <c r="B333" s="35" t="s">
        <v>792</v>
      </c>
      <c r="D333" s="35">
        <v>1929</v>
      </c>
    </row>
    <row r="334" spans="1:6">
      <c r="A334" s="35" t="s">
        <v>826</v>
      </c>
      <c r="B334" s="35" t="s">
        <v>155</v>
      </c>
      <c r="D334" s="35">
        <v>1958</v>
      </c>
    </row>
    <row r="335" spans="1:6">
      <c r="A335" s="35" t="s">
        <v>827</v>
      </c>
      <c r="B335" s="35" t="s">
        <v>155</v>
      </c>
      <c r="D335" s="35">
        <v>1950</v>
      </c>
    </row>
    <row r="336" spans="1:6">
      <c r="A336" s="35" t="s">
        <v>828</v>
      </c>
      <c r="B336" s="35" t="s">
        <v>659</v>
      </c>
      <c r="D336" s="35">
        <v>1955</v>
      </c>
    </row>
    <row r="337" spans="1:7">
      <c r="A337" s="35" t="s">
        <v>829</v>
      </c>
      <c r="B337" s="35" t="s">
        <v>535</v>
      </c>
      <c r="D337" s="35">
        <v>1976</v>
      </c>
    </row>
    <row r="338" spans="1:7">
      <c r="A338" s="35" t="s">
        <v>830</v>
      </c>
      <c r="B338" s="35" t="s">
        <v>186</v>
      </c>
      <c r="D338" s="35">
        <v>1975</v>
      </c>
    </row>
    <row r="339" spans="1:7">
      <c r="A339" s="35" t="s">
        <v>831</v>
      </c>
      <c r="B339" s="35" t="s">
        <v>181</v>
      </c>
      <c r="D339" s="35">
        <v>1995</v>
      </c>
    </row>
    <row r="340" spans="1:7">
      <c r="A340" s="35" t="s">
        <v>832</v>
      </c>
      <c r="B340" s="35" t="s">
        <v>164</v>
      </c>
      <c r="C340" s="35" t="s">
        <v>554</v>
      </c>
      <c r="D340" s="35" t="s">
        <v>554</v>
      </c>
      <c r="E340" s="35">
        <v>1985</v>
      </c>
    </row>
    <row r="341" spans="1:7">
      <c r="A341" s="35" t="s">
        <v>197</v>
      </c>
      <c r="B341" s="35" t="s">
        <v>162</v>
      </c>
      <c r="C341" s="35">
        <v>1958</v>
      </c>
      <c r="D341" s="35">
        <v>1953</v>
      </c>
    </row>
    <row r="342" spans="1:7">
      <c r="A342" s="35" t="s">
        <v>833</v>
      </c>
      <c r="B342" s="35" t="s">
        <v>174</v>
      </c>
      <c r="D342" s="35">
        <v>1961</v>
      </c>
    </row>
    <row r="343" spans="1:7">
      <c r="A343" s="35" t="s">
        <v>834</v>
      </c>
      <c r="B343" s="35" t="s">
        <v>174</v>
      </c>
      <c r="D343" s="35">
        <v>1949</v>
      </c>
    </row>
    <row r="344" spans="1:7">
      <c r="A344" s="35" t="s">
        <v>835</v>
      </c>
      <c r="B344" s="35" t="s">
        <v>162</v>
      </c>
      <c r="C344" s="35">
        <v>1932</v>
      </c>
      <c r="D344" s="35">
        <v>1929</v>
      </c>
      <c r="E344" s="35">
        <v>1935</v>
      </c>
      <c r="F344" s="35">
        <v>1948</v>
      </c>
      <c r="G344" s="35">
        <v>1949</v>
      </c>
    </row>
    <row r="345" spans="1:7">
      <c r="A345" s="35" t="s">
        <v>836</v>
      </c>
      <c r="B345" s="35" t="s">
        <v>192</v>
      </c>
      <c r="D345" s="35">
        <v>1954</v>
      </c>
    </row>
    <row r="346" spans="1:7">
      <c r="A346" s="35" t="s">
        <v>837</v>
      </c>
      <c r="B346" s="35" t="s">
        <v>207</v>
      </c>
      <c r="D346" s="35">
        <v>1948</v>
      </c>
    </row>
    <row r="347" spans="1:7">
      <c r="A347" s="35" t="s">
        <v>838</v>
      </c>
      <c r="B347" s="35" t="s">
        <v>162</v>
      </c>
      <c r="D347" s="35">
        <v>1954</v>
      </c>
    </row>
    <row r="348" spans="1:7">
      <c r="A348" s="35" t="s">
        <v>839</v>
      </c>
      <c r="B348" s="35" t="s">
        <v>192</v>
      </c>
      <c r="D348" s="35">
        <v>1949</v>
      </c>
    </row>
    <row r="349" spans="1:7">
      <c r="A349" s="35" t="s">
        <v>840</v>
      </c>
      <c r="B349" s="35" t="s">
        <v>174</v>
      </c>
      <c r="D349" s="35">
        <v>1960</v>
      </c>
    </row>
    <row r="350" spans="1:7">
      <c r="A350" s="35" t="s">
        <v>841</v>
      </c>
      <c r="B350" s="35" t="s">
        <v>610</v>
      </c>
      <c r="C350" s="35">
        <v>1928</v>
      </c>
      <c r="D350" s="35">
        <v>1926</v>
      </c>
    </row>
    <row r="351" spans="1:7">
      <c r="A351" s="35" t="s">
        <v>842</v>
      </c>
      <c r="B351" s="35" t="s">
        <v>214</v>
      </c>
      <c r="C351" s="35">
        <v>1916</v>
      </c>
      <c r="D351" s="35">
        <v>1918</v>
      </c>
    </row>
    <row r="352" spans="1:7">
      <c r="A352" s="35" t="s">
        <v>843</v>
      </c>
      <c r="B352" s="35" t="s">
        <v>181</v>
      </c>
      <c r="D352" s="35">
        <v>1979</v>
      </c>
    </row>
    <row r="353" spans="1:9">
      <c r="A353" s="35" t="s">
        <v>28</v>
      </c>
      <c r="B353" s="35" t="s">
        <v>162</v>
      </c>
      <c r="C353" s="35" t="s">
        <v>554</v>
      </c>
      <c r="D353" s="35" t="s">
        <v>554</v>
      </c>
      <c r="E353" s="35">
        <v>2006</v>
      </c>
      <c r="F353" s="35">
        <v>2018</v>
      </c>
    </row>
    <row r="354" spans="1:9">
      <c r="A354" s="35" t="s">
        <v>844</v>
      </c>
      <c r="B354" s="35" t="s">
        <v>205</v>
      </c>
      <c r="D354" s="35">
        <v>1951</v>
      </c>
    </row>
    <row r="355" spans="1:9">
      <c r="A355" s="35" t="s">
        <v>845</v>
      </c>
      <c r="B355" s="35" t="s">
        <v>183</v>
      </c>
      <c r="D355" s="35">
        <v>1981</v>
      </c>
    </row>
    <row r="356" spans="1:9">
      <c r="A356" s="35" t="s">
        <v>846</v>
      </c>
      <c r="B356" s="35" t="s">
        <v>592</v>
      </c>
      <c r="D356" s="35">
        <v>1933</v>
      </c>
    </row>
    <row r="357" spans="1:9">
      <c r="A357" s="35" t="s">
        <v>847</v>
      </c>
      <c r="B357" s="35" t="s">
        <v>155</v>
      </c>
      <c r="D357" s="35">
        <v>1976</v>
      </c>
    </row>
    <row r="358" spans="1:9">
      <c r="A358" s="35" t="s">
        <v>848</v>
      </c>
      <c r="B358" s="35" t="s">
        <v>162</v>
      </c>
      <c r="D358" s="35">
        <v>1959</v>
      </c>
    </row>
    <row r="359" spans="1:9">
      <c r="A359" s="35" t="s">
        <v>849</v>
      </c>
      <c r="B359" s="35" t="s">
        <v>157</v>
      </c>
      <c r="C359" s="35">
        <v>1925</v>
      </c>
      <c r="D359" s="35">
        <v>1916</v>
      </c>
      <c r="E359" s="35">
        <v>1935</v>
      </c>
    </row>
    <row r="360" spans="1:9">
      <c r="A360" s="35" t="s">
        <v>850</v>
      </c>
      <c r="B360" s="35" t="s">
        <v>162</v>
      </c>
      <c r="D360" s="35">
        <v>1925</v>
      </c>
    </row>
    <row r="361" spans="1:9">
      <c r="A361" s="35" t="s">
        <v>851</v>
      </c>
      <c r="B361" s="35" t="s">
        <v>205</v>
      </c>
      <c r="D361" s="35">
        <v>1947</v>
      </c>
    </row>
    <row r="362" spans="1:9">
      <c r="A362" s="35" t="s">
        <v>852</v>
      </c>
      <c r="B362" s="35" t="s">
        <v>689</v>
      </c>
      <c r="D362" s="35">
        <v>1949</v>
      </c>
    </row>
    <row r="363" spans="1:9">
      <c r="A363" s="35" t="s">
        <v>853</v>
      </c>
      <c r="B363" s="35" t="s">
        <v>181</v>
      </c>
      <c r="C363" s="35">
        <v>1983</v>
      </c>
      <c r="D363" s="35">
        <v>1983</v>
      </c>
      <c r="E363" s="35">
        <v>1987</v>
      </c>
      <c r="F363" s="35">
        <v>1989</v>
      </c>
      <c r="G363" s="35">
        <v>1992</v>
      </c>
      <c r="H363" s="35">
        <v>2001</v>
      </c>
      <c r="I363" s="35">
        <v>2017</v>
      </c>
    </row>
    <row r="364" spans="1:9">
      <c r="A364" s="35" t="s">
        <v>854</v>
      </c>
      <c r="B364" s="35" t="s">
        <v>174</v>
      </c>
    </row>
    <row r="365" spans="1:9">
      <c r="A365" s="35" t="s">
        <v>855</v>
      </c>
      <c r="B365" s="35" t="s">
        <v>205</v>
      </c>
      <c r="D365" s="35">
        <v>1939</v>
      </c>
    </row>
    <row r="366" spans="1:9">
      <c r="A366" s="35" t="s">
        <v>856</v>
      </c>
      <c r="B366" s="35" t="s">
        <v>174</v>
      </c>
      <c r="D366" s="35">
        <v>1955</v>
      </c>
    </row>
    <row r="367" spans="1:9">
      <c r="A367" s="35" t="s">
        <v>199</v>
      </c>
      <c r="B367" s="35" t="s">
        <v>162</v>
      </c>
      <c r="C367" s="35">
        <v>1966</v>
      </c>
      <c r="D367" s="35">
        <v>1960</v>
      </c>
    </row>
    <row r="368" spans="1:9">
      <c r="A368" s="35" t="s">
        <v>123</v>
      </c>
      <c r="B368" s="35" t="s">
        <v>765</v>
      </c>
      <c r="C368" s="35" t="s">
        <v>554</v>
      </c>
      <c r="D368" s="35" t="s">
        <v>554</v>
      </c>
      <c r="E368" s="35">
        <v>1987</v>
      </c>
      <c r="F368" s="35">
        <v>1991</v>
      </c>
      <c r="G368" s="35">
        <v>1994</v>
      </c>
      <c r="H368" s="35">
        <v>1996</v>
      </c>
    </row>
    <row r="369" spans="1:10">
      <c r="A369" s="35" t="s">
        <v>857</v>
      </c>
      <c r="B369" s="35" t="s">
        <v>164</v>
      </c>
      <c r="D369" s="35">
        <v>1973</v>
      </c>
    </row>
    <row r="370" spans="1:10">
      <c r="A370" s="35" t="s">
        <v>858</v>
      </c>
      <c r="B370" s="35" t="s">
        <v>859</v>
      </c>
      <c r="D370" s="35">
        <v>1919</v>
      </c>
    </row>
    <row r="371" spans="1:10">
      <c r="A371" s="35" t="s">
        <v>860</v>
      </c>
      <c r="B371" s="35" t="s">
        <v>162</v>
      </c>
      <c r="D371" s="35">
        <v>1986</v>
      </c>
    </row>
    <row r="372" spans="1:10">
      <c r="A372" s="35" t="s">
        <v>861</v>
      </c>
      <c r="B372" s="35" t="s">
        <v>201</v>
      </c>
      <c r="C372" s="35">
        <v>1998</v>
      </c>
      <c r="D372" s="35">
        <v>1994</v>
      </c>
    </row>
    <row r="373" spans="1:10">
      <c r="A373" s="35" t="s">
        <v>862</v>
      </c>
      <c r="B373" s="35" t="s">
        <v>171</v>
      </c>
      <c r="C373" s="35">
        <v>1952</v>
      </c>
      <c r="D373" s="35">
        <v>1951</v>
      </c>
      <c r="E373" s="35">
        <v>1956</v>
      </c>
      <c r="F373" s="35">
        <v>1958</v>
      </c>
    </row>
    <row r="374" spans="1:10">
      <c r="A374" s="35" t="s">
        <v>863</v>
      </c>
      <c r="B374" s="35" t="s">
        <v>610</v>
      </c>
      <c r="D374" s="35">
        <v>1983</v>
      </c>
    </row>
    <row r="375" spans="1:10">
      <c r="A375" s="35" t="s">
        <v>864</v>
      </c>
      <c r="B375" s="35" t="s">
        <v>155</v>
      </c>
      <c r="C375" s="35">
        <v>1957</v>
      </c>
      <c r="D375" s="35">
        <v>1955</v>
      </c>
      <c r="E375" s="35">
        <v>1961</v>
      </c>
      <c r="F375" s="35">
        <v>1962</v>
      </c>
      <c r="G375" s="35">
        <v>1963</v>
      </c>
      <c r="H375" s="35">
        <v>1965</v>
      </c>
    </row>
    <row r="376" spans="1:10">
      <c r="A376" s="35" t="s">
        <v>865</v>
      </c>
      <c r="B376" s="35" t="s">
        <v>174</v>
      </c>
      <c r="D376" s="35">
        <v>1997</v>
      </c>
    </row>
    <row r="377" spans="1:10">
      <c r="A377" s="35" t="s">
        <v>866</v>
      </c>
      <c r="B377" s="35" t="s">
        <v>535</v>
      </c>
      <c r="C377" s="35">
        <v>1989</v>
      </c>
      <c r="D377" s="35">
        <v>1990</v>
      </c>
      <c r="E377" s="35">
        <v>1990</v>
      </c>
      <c r="F377" s="35">
        <v>1993</v>
      </c>
      <c r="G377" s="35">
        <v>1994</v>
      </c>
      <c r="H377" s="35">
        <v>1996</v>
      </c>
      <c r="I377" s="35">
        <v>2000</v>
      </c>
      <c r="J377" s="35">
        <v>2001</v>
      </c>
    </row>
    <row r="378" spans="1:10">
      <c r="A378" s="35" t="s">
        <v>867</v>
      </c>
      <c r="B378" s="35" t="s">
        <v>181</v>
      </c>
      <c r="C378" s="35">
        <v>1969</v>
      </c>
      <c r="D378" s="35">
        <v>1965</v>
      </c>
      <c r="E378" s="35">
        <v>1970</v>
      </c>
    </row>
    <row r="379" spans="1:10">
      <c r="A379" s="35" t="s">
        <v>868</v>
      </c>
      <c r="B379" s="35" t="s">
        <v>181</v>
      </c>
      <c r="D379" s="35">
        <v>1955</v>
      </c>
    </row>
    <row r="380" spans="1:10">
      <c r="A380" s="35" t="s">
        <v>869</v>
      </c>
      <c r="B380" s="35" t="s">
        <v>162</v>
      </c>
      <c r="C380" s="35">
        <v>1998</v>
      </c>
      <c r="D380" s="35">
        <v>1983</v>
      </c>
      <c r="E380" s="35">
        <v>2006</v>
      </c>
    </row>
    <row r="381" spans="1:10">
      <c r="A381" s="35" t="s">
        <v>202</v>
      </c>
      <c r="B381" s="35" t="s">
        <v>174</v>
      </c>
      <c r="D381" s="35">
        <v>1969</v>
      </c>
    </row>
    <row r="382" spans="1:10">
      <c r="A382" s="35" t="s">
        <v>870</v>
      </c>
      <c r="B382" s="35" t="s">
        <v>181</v>
      </c>
      <c r="D382" s="35">
        <v>1962</v>
      </c>
    </row>
    <row r="383" spans="1:10">
      <c r="A383" s="35" t="s">
        <v>871</v>
      </c>
      <c r="B383" s="35" t="s">
        <v>181</v>
      </c>
      <c r="D383" s="35">
        <v>1992</v>
      </c>
    </row>
    <row r="384" spans="1:10">
      <c r="A384" s="35" t="s">
        <v>872</v>
      </c>
      <c r="B384" s="35" t="s">
        <v>556</v>
      </c>
      <c r="D384" s="35">
        <v>1956</v>
      </c>
    </row>
    <row r="385" spans="1:7">
      <c r="A385" s="35" t="s">
        <v>873</v>
      </c>
      <c r="B385" s="35" t="s">
        <v>157</v>
      </c>
      <c r="D385" s="35">
        <v>1987</v>
      </c>
    </row>
    <row r="386" spans="1:7">
      <c r="A386" s="35" t="s">
        <v>874</v>
      </c>
      <c r="B386" s="35" t="s">
        <v>171</v>
      </c>
      <c r="D386" s="35">
        <v>1911</v>
      </c>
    </row>
    <row r="387" spans="1:7">
      <c r="A387" s="35" t="s">
        <v>875</v>
      </c>
      <c r="B387" s="35" t="s">
        <v>162</v>
      </c>
      <c r="C387" s="35">
        <v>1970</v>
      </c>
      <c r="D387" s="35">
        <v>1968</v>
      </c>
    </row>
    <row r="388" spans="1:7">
      <c r="A388" s="35" t="s">
        <v>875</v>
      </c>
      <c r="B388" s="35" t="s">
        <v>181</v>
      </c>
      <c r="C388" s="35">
        <v>1996</v>
      </c>
      <c r="D388" s="35">
        <v>1991</v>
      </c>
    </row>
    <row r="389" spans="1:7">
      <c r="A389" s="35" t="s">
        <v>203</v>
      </c>
      <c r="B389" s="35" t="s">
        <v>174</v>
      </c>
      <c r="C389" s="35">
        <v>1964</v>
      </c>
      <c r="D389" s="35">
        <v>1965</v>
      </c>
    </row>
    <row r="390" spans="1:7">
      <c r="A390" s="35" t="s">
        <v>876</v>
      </c>
      <c r="B390" s="35" t="s">
        <v>181</v>
      </c>
      <c r="D390" s="35">
        <v>1960</v>
      </c>
    </row>
    <row r="391" spans="1:7">
      <c r="A391" s="35" t="s">
        <v>877</v>
      </c>
      <c r="B391" s="35" t="s">
        <v>205</v>
      </c>
      <c r="D391" s="35">
        <v>1953</v>
      </c>
    </row>
    <row r="392" spans="1:7">
      <c r="A392" s="35" t="s">
        <v>878</v>
      </c>
      <c r="B392" s="35" t="s">
        <v>162</v>
      </c>
      <c r="C392" s="35">
        <v>1988</v>
      </c>
      <c r="D392" s="35">
        <v>1989</v>
      </c>
      <c r="E392" s="35">
        <v>1996</v>
      </c>
      <c r="F392" s="35">
        <v>1998</v>
      </c>
      <c r="G392" s="35">
        <v>2000</v>
      </c>
    </row>
    <row r="393" spans="1:7">
      <c r="A393" s="35" t="s">
        <v>879</v>
      </c>
      <c r="B393" s="35" t="s">
        <v>181</v>
      </c>
      <c r="C393" s="35">
        <v>1948</v>
      </c>
      <c r="D393" s="35">
        <v>1952</v>
      </c>
    </row>
    <row r="394" spans="1:7">
      <c r="A394" s="35" t="s">
        <v>880</v>
      </c>
      <c r="B394" s="35" t="s">
        <v>556</v>
      </c>
      <c r="D394" s="35">
        <v>1954</v>
      </c>
    </row>
    <row r="395" spans="1:7">
      <c r="A395" s="35" t="s">
        <v>881</v>
      </c>
      <c r="B395" s="35" t="s">
        <v>162</v>
      </c>
      <c r="C395" s="35">
        <v>1954</v>
      </c>
      <c r="D395" s="35">
        <v>1951</v>
      </c>
    </row>
    <row r="396" spans="1:7">
      <c r="A396" s="35" t="s">
        <v>882</v>
      </c>
      <c r="B396" s="35" t="s">
        <v>524</v>
      </c>
      <c r="C396" s="35">
        <v>1960</v>
      </c>
      <c r="D396" s="35">
        <v>1957</v>
      </c>
      <c r="E396" s="35">
        <v>1961</v>
      </c>
    </row>
    <row r="397" spans="1:7">
      <c r="A397" s="35" t="s">
        <v>140</v>
      </c>
      <c r="B397" s="35" t="s">
        <v>174</v>
      </c>
      <c r="C397" s="35">
        <v>2014</v>
      </c>
      <c r="D397" s="35">
        <v>2016</v>
      </c>
      <c r="E397" s="35">
        <v>2018</v>
      </c>
    </row>
    <row r="398" spans="1:7">
      <c r="A398" s="35" t="s">
        <v>204</v>
      </c>
      <c r="B398" s="35" t="s">
        <v>205</v>
      </c>
      <c r="D398" s="35">
        <v>1927</v>
      </c>
    </row>
    <row r="399" spans="1:7">
      <c r="A399" s="35" t="s">
        <v>883</v>
      </c>
      <c r="B399" s="35" t="s">
        <v>174</v>
      </c>
      <c r="D399" s="35">
        <v>1961</v>
      </c>
    </row>
    <row r="400" spans="1:7">
      <c r="A400" s="35" t="s">
        <v>884</v>
      </c>
      <c r="B400" s="35" t="s">
        <v>183</v>
      </c>
      <c r="D400" s="35">
        <v>1953</v>
      </c>
    </row>
    <row r="401" spans="1:12">
      <c r="A401" s="35" t="s">
        <v>885</v>
      </c>
      <c r="B401" s="35" t="s">
        <v>201</v>
      </c>
      <c r="C401" s="35">
        <v>1963</v>
      </c>
      <c r="D401" s="35">
        <v>1965</v>
      </c>
      <c r="E401" s="35">
        <v>1972</v>
      </c>
    </row>
    <row r="402" spans="1:12">
      <c r="A402" s="35" t="s">
        <v>886</v>
      </c>
      <c r="B402" s="35" t="s">
        <v>181</v>
      </c>
      <c r="D402" s="35">
        <v>1984</v>
      </c>
    </row>
    <row r="403" spans="1:12">
      <c r="A403" s="35" t="s">
        <v>887</v>
      </c>
      <c r="B403" s="35" t="s">
        <v>622</v>
      </c>
      <c r="D403" s="35">
        <v>1962</v>
      </c>
    </row>
    <row r="404" spans="1:12">
      <c r="A404" s="35" t="s">
        <v>888</v>
      </c>
      <c r="B404" s="35" t="s">
        <v>524</v>
      </c>
      <c r="C404" s="35">
        <v>1961</v>
      </c>
      <c r="D404" s="35">
        <v>1955</v>
      </c>
      <c r="E404" s="35">
        <v>1962</v>
      </c>
    </row>
    <row r="405" spans="1:12">
      <c r="A405" s="35" t="s">
        <v>889</v>
      </c>
      <c r="B405" s="35" t="s">
        <v>181</v>
      </c>
      <c r="D405" s="35">
        <v>1948</v>
      </c>
    </row>
    <row r="406" spans="1:12">
      <c r="A406" s="35" t="s">
        <v>890</v>
      </c>
      <c r="B406" s="35" t="s">
        <v>155</v>
      </c>
      <c r="D406" s="35">
        <v>1954</v>
      </c>
    </row>
    <row r="407" spans="1:12">
      <c r="A407" s="35" t="s">
        <v>891</v>
      </c>
      <c r="B407" s="35" t="s">
        <v>181</v>
      </c>
      <c r="C407" s="35">
        <v>1955</v>
      </c>
      <c r="D407" s="35">
        <v>1951</v>
      </c>
    </row>
    <row r="408" spans="1:12">
      <c r="A408" s="35" t="s">
        <v>892</v>
      </c>
      <c r="B408" s="35" t="s">
        <v>792</v>
      </c>
      <c r="D408" s="35">
        <v>1948</v>
      </c>
    </row>
    <row r="409" spans="1:12">
      <c r="A409" s="35" t="s">
        <v>893</v>
      </c>
      <c r="B409" s="35" t="s">
        <v>181</v>
      </c>
      <c r="D409" s="35">
        <v>1948</v>
      </c>
    </row>
    <row r="410" spans="1:12">
      <c r="A410" s="35" t="s">
        <v>894</v>
      </c>
      <c r="B410" s="35" t="s">
        <v>155</v>
      </c>
      <c r="C410" s="35" t="s">
        <v>554</v>
      </c>
      <c r="D410" s="35" t="s">
        <v>554</v>
      </c>
      <c r="E410" s="35">
        <v>1967</v>
      </c>
      <c r="F410" s="35">
        <v>1968</v>
      </c>
      <c r="G410" s="35">
        <v>1969</v>
      </c>
      <c r="H410" s="35">
        <v>1672</v>
      </c>
    </row>
    <row r="411" spans="1:12">
      <c r="A411" s="35" t="s">
        <v>895</v>
      </c>
      <c r="B411" s="35" t="s">
        <v>201</v>
      </c>
      <c r="C411" s="35">
        <v>1960</v>
      </c>
      <c r="D411" s="35">
        <v>1958</v>
      </c>
    </row>
    <row r="412" spans="1:12">
      <c r="A412" s="35" t="s">
        <v>896</v>
      </c>
      <c r="B412" s="35" t="s">
        <v>155</v>
      </c>
      <c r="C412" s="35">
        <v>1954</v>
      </c>
      <c r="D412" s="35">
        <v>1953</v>
      </c>
      <c r="E412" s="35">
        <v>1958</v>
      </c>
    </row>
    <row r="413" spans="1:12">
      <c r="A413" s="35" t="s">
        <v>897</v>
      </c>
      <c r="B413" s="35" t="s">
        <v>181</v>
      </c>
      <c r="D413" s="35">
        <v>1938</v>
      </c>
    </row>
    <row r="414" spans="1:12">
      <c r="A414" s="35" t="s">
        <v>898</v>
      </c>
      <c r="B414" s="35" t="s">
        <v>207</v>
      </c>
      <c r="C414" s="35">
        <v>1950</v>
      </c>
      <c r="D414" s="35">
        <v>1949</v>
      </c>
      <c r="E414" s="35">
        <v>1952</v>
      </c>
      <c r="F414" s="35">
        <v>1954</v>
      </c>
      <c r="G414" s="35">
        <v>1956</v>
      </c>
      <c r="H414" s="35">
        <v>1959</v>
      </c>
      <c r="I414" s="35">
        <v>1963</v>
      </c>
      <c r="J414" s="35">
        <v>1966</v>
      </c>
      <c r="K414" s="35">
        <v>1967</v>
      </c>
      <c r="L414" s="35">
        <v>1974</v>
      </c>
    </row>
    <row r="415" spans="1:12">
      <c r="A415" s="35" t="s">
        <v>344</v>
      </c>
      <c r="B415" s="35" t="s">
        <v>535</v>
      </c>
      <c r="D415" s="35">
        <v>2012</v>
      </c>
    </row>
    <row r="416" spans="1:12">
      <c r="A416" s="35" t="s">
        <v>899</v>
      </c>
      <c r="B416" s="35" t="s">
        <v>207</v>
      </c>
      <c r="D416" s="35">
        <v>1956</v>
      </c>
    </row>
    <row r="417" spans="1:10">
      <c r="A417" s="35" t="s">
        <v>900</v>
      </c>
      <c r="B417" s="35" t="s">
        <v>535</v>
      </c>
      <c r="C417" s="35">
        <v>1999</v>
      </c>
      <c r="D417" s="35">
        <v>1997</v>
      </c>
      <c r="E417" s="35">
        <v>2001</v>
      </c>
      <c r="F417" s="35">
        <v>2005</v>
      </c>
      <c r="G417" s="35">
        <v>2006</v>
      </c>
      <c r="H417" s="35">
        <v>2007</v>
      </c>
    </row>
    <row r="418" spans="1:10">
      <c r="A418" s="35" t="s">
        <v>901</v>
      </c>
      <c r="B418" s="35" t="s">
        <v>181</v>
      </c>
      <c r="D418" s="35">
        <v>1951</v>
      </c>
    </row>
    <row r="419" spans="1:10">
      <c r="A419" s="35" t="s">
        <v>902</v>
      </c>
      <c r="B419" s="35" t="s">
        <v>535</v>
      </c>
      <c r="C419" s="35">
        <v>1982</v>
      </c>
      <c r="D419" s="35">
        <v>1979</v>
      </c>
      <c r="E419" s="35">
        <v>1984</v>
      </c>
      <c r="F419" s="35">
        <v>1987</v>
      </c>
    </row>
    <row r="420" spans="1:10">
      <c r="A420" s="35" t="s">
        <v>903</v>
      </c>
      <c r="B420" s="35" t="s">
        <v>904</v>
      </c>
      <c r="C420" s="35">
        <v>1975</v>
      </c>
      <c r="D420" s="35">
        <v>1974</v>
      </c>
      <c r="E420" s="35">
        <v>1976</v>
      </c>
    </row>
    <row r="421" spans="1:10">
      <c r="A421" s="35" t="s">
        <v>905</v>
      </c>
      <c r="B421" s="35" t="s">
        <v>556</v>
      </c>
      <c r="D421" s="35">
        <v>1955</v>
      </c>
    </row>
    <row r="422" spans="1:10">
      <c r="A422" s="35" t="s">
        <v>906</v>
      </c>
      <c r="B422" s="35" t="s">
        <v>155</v>
      </c>
      <c r="D422" s="35">
        <v>1963</v>
      </c>
    </row>
    <row r="423" spans="1:10">
      <c r="A423" s="35" t="s">
        <v>907</v>
      </c>
      <c r="B423" s="35" t="s">
        <v>155</v>
      </c>
      <c r="C423" s="35">
        <v>1953</v>
      </c>
      <c r="D423" s="35">
        <v>1952</v>
      </c>
      <c r="E423" s="35">
        <v>1954</v>
      </c>
      <c r="F423" s="35">
        <v>1995</v>
      </c>
      <c r="G423" s="35">
        <v>1957</v>
      </c>
    </row>
    <row r="424" spans="1:10">
      <c r="A424" s="35" t="s">
        <v>908</v>
      </c>
      <c r="B424" s="35" t="s">
        <v>162</v>
      </c>
      <c r="C424" s="35">
        <v>1936</v>
      </c>
      <c r="D424" s="35">
        <v>1934</v>
      </c>
    </row>
    <row r="425" spans="1:10">
      <c r="A425" s="35" t="s">
        <v>909</v>
      </c>
      <c r="B425" s="35" t="s">
        <v>657</v>
      </c>
      <c r="D425" s="35">
        <v>1938</v>
      </c>
    </row>
    <row r="426" spans="1:10">
      <c r="A426" s="35" t="s">
        <v>20</v>
      </c>
      <c r="B426" s="35" t="s">
        <v>164</v>
      </c>
      <c r="C426" s="35">
        <v>1983</v>
      </c>
      <c r="D426" s="35">
        <v>1980</v>
      </c>
      <c r="E426" s="35">
        <v>1996</v>
      </c>
      <c r="F426" s="35">
        <v>2000</v>
      </c>
      <c r="G426" s="35">
        <v>2001</v>
      </c>
      <c r="H426" s="35">
        <v>2002</v>
      </c>
      <c r="I426" s="35">
        <v>2004</v>
      </c>
      <c r="J426" s="35">
        <v>2006</v>
      </c>
    </row>
    <row r="427" spans="1:10">
      <c r="A427" s="35" t="s">
        <v>910</v>
      </c>
      <c r="B427" s="35" t="s">
        <v>859</v>
      </c>
      <c r="D427" s="35">
        <v>1930</v>
      </c>
    </row>
    <row r="428" spans="1:10">
      <c r="A428" s="35" t="s">
        <v>911</v>
      </c>
      <c r="B428" s="35" t="s">
        <v>214</v>
      </c>
      <c r="C428" s="35">
        <v>1984</v>
      </c>
      <c r="D428" s="35">
        <v>1969</v>
      </c>
    </row>
    <row r="429" spans="1:10">
      <c r="A429" s="35" t="s">
        <v>912</v>
      </c>
      <c r="B429" s="35" t="s">
        <v>610</v>
      </c>
      <c r="D429" s="35">
        <v>1986</v>
      </c>
    </row>
    <row r="430" spans="1:10">
      <c r="A430" s="35" t="s">
        <v>210</v>
      </c>
      <c r="B430" s="35" t="s">
        <v>164</v>
      </c>
      <c r="C430" s="35">
        <v>1988</v>
      </c>
      <c r="D430" s="35">
        <v>1984</v>
      </c>
      <c r="E430" s="35">
        <v>1995</v>
      </c>
      <c r="F430" s="35">
        <v>2000</v>
      </c>
    </row>
    <row r="431" spans="1:10">
      <c r="A431" s="35" t="s">
        <v>913</v>
      </c>
      <c r="B431" s="35" t="s">
        <v>214</v>
      </c>
      <c r="D431" s="35">
        <v>1936</v>
      </c>
    </row>
    <row r="432" spans="1:10">
      <c r="A432" s="35" t="s">
        <v>914</v>
      </c>
      <c r="B432" s="35" t="s">
        <v>214</v>
      </c>
      <c r="D432" s="35">
        <v>1952</v>
      </c>
    </row>
    <row r="433" spans="1:6">
      <c r="A433" s="35" t="s">
        <v>915</v>
      </c>
      <c r="B433" s="35" t="s">
        <v>162</v>
      </c>
      <c r="C433" s="35">
        <v>1987</v>
      </c>
      <c r="D433" s="35">
        <v>1982</v>
      </c>
    </row>
    <row r="434" spans="1:6">
      <c r="A434" s="35" t="s">
        <v>916</v>
      </c>
      <c r="B434" s="35" t="s">
        <v>599</v>
      </c>
      <c r="C434" s="35">
        <v>1938</v>
      </c>
      <c r="D434" s="35">
        <v>1937</v>
      </c>
      <c r="E434" s="35">
        <v>1953</v>
      </c>
    </row>
    <row r="435" spans="1:6">
      <c r="A435" s="35" t="s">
        <v>917</v>
      </c>
      <c r="B435" s="35" t="s">
        <v>689</v>
      </c>
      <c r="D435" s="35">
        <v>1950</v>
      </c>
    </row>
    <row r="436" spans="1:6">
      <c r="A436" s="35" t="s">
        <v>918</v>
      </c>
      <c r="B436" s="35" t="s">
        <v>205</v>
      </c>
      <c r="D436" s="35">
        <v>1953</v>
      </c>
    </row>
    <row r="437" spans="1:6">
      <c r="A437" s="35" t="s">
        <v>919</v>
      </c>
      <c r="B437" s="35" t="s">
        <v>181</v>
      </c>
      <c r="D437" s="35">
        <v>1947</v>
      </c>
    </row>
    <row r="438" spans="1:6">
      <c r="A438" s="35" t="s">
        <v>920</v>
      </c>
      <c r="B438" s="35" t="s">
        <v>155</v>
      </c>
      <c r="D438" s="35">
        <v>1994</v>
      </c>
    </row>
    <row r="439" spans="1:6">
      <c r="A439" s="35" t="s">
        <v>921</v>
      </c>
      <c r="B439" s="35" t="s">
        <v>654</v>
      </c>
      <c r="D439" s="35">
        <v>1987</v>
      </c>
    </row>
    <row r="440" spans="1:6">
      <c r="A440" s="35" t="s">
        <v>922</v>
      </c>
      <c r="B440" s="35" t="s">
        <v>181</v>
      </c>
      <c r="D440" s="35">
        <v>2004</v>
      </c>
    </row>
    <row r="441" spans="1:6">
      <c r="A441" s="35" t="s">
        <v>923</v>
      </c>
      <c r="B441" s="35" t="s">
        <v>174</v>
      </c>
      <c r="D441" s="35">
        <v>1978</v>
      </c>
    </row>
    <row r="442" spans="1:6">
      <c r="A442" s="35" t="s">
        <v>924</v>
      </c>
      <c r="B442" s="35" t="s">
        <v>201</v>
      </c>
      <c r="D442" s="35">
        <v>1971</v>
      </c>
    </row>
    <row r="443" spans="1:6">
      <c r="A443" s="35" t="s">
        <v>925</v>
      </c>
      <c r="B443" s="35" t="s">
        <v>164</v>
      </c>
      <c r="C443" s="35">
        <v>1982</v>
      </c>
      <c r="D443" s="35">
        <v>1977</v>
      </c>
      <c r="E443" s="35">
        <v>1985</v>
      </c>
      <c r="F443" s="35">
        <v>2009</v>
      </c>
    </row>
    <row r="444" spans="1:6">
      <c r="A444" s="35" t="s">
        <v>926</v>
      </c>
      <c r="B444" s="35" t="s">
        <v>155</v>
      </c>
      <c r="D444" s="35" t="s">
        <v>927</v>
      </c>
    </row>
    <row r="445" spans="1:6">
      <c r="A445" s="35" t="s">
        <v>928</v>
      </c>
      <c r="B445" s="35" t="s">
        <v>155</v>
      </c>
      <c r="C445" s="35">
        <v>1977</v>
      </c>
      <c r="D445" s="35">
        <v>1968</v>
      </c>
    </row>
    <row r="446" spans="1:6">
      <c r="A446" s="35" t="s">
        <v>929</v>
      </c>
      <c r="B446" s="35" t="s">
        <v>155</v>
      </c>
      <c r="D446" s="35">
        <v>2000</v>
      </c>
    </row>
    <row r="447" spans="1:6">
      <c r="A447" s="35" t="s">
        <v>930</v>
      </c>
      <c r="B447" s="35" t="s">
        <v>610</v>
      </c>
      <c r="C447" s="35">
        <v>1987</v>
      </c>
      <c r="D447" s="35">
        <v>1954</v>
      </c>
    </row>
    <row r="448" spans="1:6">
      <c r="A448" s="35" t="s">
        <v>931</v>
      </c>
      <c r="B448" s="35" t="s">
        <v>174</v>
      </c>
      <c r="D448" s="35">
        <v>1952</v>
      </c>
    </row>
    <row r="449" spans="1:5">
      <c r="A449" s="35" t="s">
        <v>932</v>
      </c>
      <c r="B449" s="35" t="s">
        <v>174</v>
      </c>
      <c r="C449" s="35">
        <v>1975</v>
      </c>
      <c r="D449" s="35">
        <v>1972</v>
      </c>
    </row>
    <row r="450" spans="1:5">
      <c r="A450" s="35" t="s">
        <v>933</v>
      </c>
      <c r="B450" s="35" t="s">
        <v>181</v>
      </c>
      <c r="D450" s="35">
        <v>1938</v>
      </c>
    </row>
    <row r="451" spans="1:5">
      <c r="A451" s="35" t="s">
        <v>934</v>
      </c>
      <c r="B451" s="35" t="s">
        <v>171</v>
      </c>
      <c r="D451" s="35">
        <v>1949</v>
      </c>
    </row>
    <row r="452" spans="1:5">
      <c r="A452" s="35" t="s">
        <v>935</v>
      </c>
      <c r="B452" s="35" t="s">
        <v>169</v>
      </c>
      <c r="D452" s="35">
        <v>1983</v>
      </c>
    </row>
    <row r="453" spans="1:5">
      <c r="A453" s="35" t="s">
        <v>936</v>
      </c>
      <c r="B453" s="35" t="s">
        <v>174</v>
      </c>
      <c r="D453" s="35">
        <v>1973</v>
      </c>
    </row>
    <row r="454" spans="1:5">
      <c r="A454" s="35" t="s">
        <v>937</v>
      </c>
      <c r="B454" s="35" t="s">
        <v>174</v>
      </c>
      <c r="C454" s="35">
        <v>1953</v>
      </c>
      <c r="D454" s="35">
        <v>1949</v>
      </c>
    </row>
    <row r="455" spans="1:5">
      <c r="A455" s="35" t="s">
        <v>938</v>
      </c>
      <c r="B455" s="35" t="s">
        <v>778</v>
      </c>
      <c r="D455" s="35">
        <v>1957</v>
      </c>
    </row>
    <row r="456" spans="1:5">
      <c r="A456" s="35" t="s">
        <v>213</v>
      </c>
      <c r="B456" s="35" t="s">
        <v>214</v>
      </c>
      <c r="C456" s="35">
        <v>1918</v>
      </c>
      <c r="D456" s="35">
        <v>1913</v>
      </c>
      <c r="E456" s="35">
        <v>1938</v>
      </c>
    </row>
    <row r="457" spans="1:5">
      <c r="A457" s="35" t="s">
        <v>939</v>
      </c>
      <c r="B457" s="35" t="s">
        <v>157</v>
      </c>
      <c r="D457" s="35">
        <v>1952</v>
      </c>
    </row>
    <row r="458" spans="1:5">
      <c r="A458" s="35" t="s">
        <v>940</v>
      </c>
      <c r="B458" s="35" t="s">
        <v>155</v>
      </c>
      <c r="C458" s="35">
        <v>1959</v>
      </c>
      <c r="D458" s="35">
        <v>1957</v>
      </c>
    </row>
    <row r="459" spans="1:5">
      <c r="A459" s="35" t="s">
        <v>941</v>
      </c>
      <c r="B459" s="35" t="s">
        <v>201</v>
      </c>
      <c r="D459" s="35">
        <v>1988</v>
      </c>
    </row>
    <row r="460" spans="1:5">
      <c r="A460" s="35" t="s">
        <v>215</v>
      </c>
      <c r="B460" s="35" t="s">
        <v>155</v>
      </c>
      <c r="C460" s="35">
        <v>1949</v>
      </c>
      <c r="D460" s="35">
        <v>1939</v>
      </c>
      <c r="E460" s="35">
        <v>1951</v>
      </c>
    </row>
    <row r="461" spans="1:5">
      <c r="A461" s="35" t="s">
        <v>942</v>
      </c>
      <c r="B461" s="35" t="s">
        <v>164</v>
      </c>
      <c r="D461" s="35">
        <v>1928</v>
      </c>
    </row>
    <row r="462" spans="1:5">
      <c r="A462" s="35" t="s">
        <v>943</v>
      </c>
      <c r="B462" s="35" t="s">
        <v>532</v>
      </c>
      <c r="D462" s="35">
        <v>1953</v>
      </c>
    </row>
    <row r="463" spans="1:5">
      <c r="A463" s="35" t="s">
        <v>944</v>
      </c>
      <c r="B463" s="35" t="s">
        <v>214</v>
      </c>
      <c r="C463" s="35">
        <v>1949</v>
      </c>
      <c r="D463" s="35">
        <v>1937</v>
      </c>
    </row>
    <row r="464" spans="1:5">
      <c r="A464" s="35" t="s">
        <v>945</v>
      </c>
      <c r="B464" s="35" t="s">
        <v>597</v>
      </c>
      <c r="D464" s="35">
        <v>1952</v>
      </c>
    </row>
    <row r="465" spans="1:26">
      <c r="A465" s="35" t="s">
        <v>946</v>
      </c>
      <c r="B465" s="35" t="s">
        <v>162</v>
      </c>
      <c r="D465" s="35">
        <v>1969</v>
      </c>
    </row>
    <row r="466" spans="1:26">
      <c r="A466" s="35" t="s">
        <v>947</v>
      </c>
      <c r="B466" s="35" t="s">
        <v>599</v>
      </c>
      <c r="D466" s="35">
        <v>1959</v>
      </c>
    </row>
    <row r="467" spans="1:26">
      <c r="A467" s="35" t="s">
        <v>216</v>
      </c>
      <c r="B467" s="35" t="s">
        <v>155</v>
      </c>
      <c r="C467" s="35">
        <v>1956</v>
      </c>
      <c r="D467" s="35">
        <v>1952</v>
      </c>
      <c r="E467" s="35">
        <v>1958</v>
      </c>
      <c r="F467" s="35">
        <v>1962</v>
      </c>
      <c r="G467" s="35">
        <v>1965</v>
      </c>
      <c r="H467" s="35">
        <v>1977</v>
      </c>
      <c r="I467" s="35">
        <v>1978</v>
      </c>
      <c r="J467" s="35">
        <v>1981</v>
      </c>
      <c r="K467" s="35">
        <v>1982</v>
      </c>
      <c r="L467" s="35">
        <v>1984</v>
      </c>
      <c r="M467" s="35">
        <v>1986</v>
      </c>
      <c r="N467" s="35">
        <v>1987</v>
      </c>
      <c r="O467" s="35">
        <v>1988</v>
      </c>
      <c r="P467" s="35">
        <v>1994</v>
      </c>
      <c r="Q467" s="35">
        <v>1997</v>
      </c>
      <c r="R467" s="35">
        <v>2007</v>
      </c>
    </row>
    <row r="468" spans="1:26">
      <c r="A468" s="35" t="s">
        <v>948</v>
      </c>
      <c r="B468" s="35" t="s">
        <v>155</v>
      </c>
      <c r="C468" s="35" t="s">
        <v>554</v>
      </c>
      <c r="D468" s="35" t="s">
        <v>554</v>
      </c>
      <c r="E468" s="35">
        <v>1965</v>
      </c>
    </row>
    <row r="469" spans="1:26">
      <c r="A469" s="35" t="s">
        <v>217</v>
      </c>
      <c r="B469" s="35" t="s">
        <v>155</v>
      </c>
      <c r="D469" s="35">
        <v>1946</v>
      </c>
    </row>
    <row r="470" spans="1:26">
      <c r="A470" s="35" t="s">
        <v>949</v>
      </c>
      <c r="B470" s="35" t="s">
        <v>155</v>
      </c>
      <c r="D470" s="35">
        <v>1949</v>
      </c>
    </row>
    <row r="471" spans="1:26">
      <c r="A471" s="35" t="s">
        <v>950</v>
      </c>
      <c r="B471" s="35" t="s">
        <v>155</v>
      </c>
      <c r="D471" s="35">
        <v>1993</v>
      </c>
    </row>
    <row r="472" spans="1:26">
      <c r="A472" s="35" t="s">
        <v>951</v>
      </c>
      <c r="B472" s="35" t="s">
        <v>657</v>
      </c>
      <c r="D472" s="35">
        <v>1946</v>
      </c>
    </row>
    <row r="473" spans="1:26">
      <c r="A473" s="35" t="s">
        <v>952</v>
      </c>
      <c r="B473" s="35" t="s">
        <v>162</v>
      </c>
      <c r="D473" s="35">
        <v>2005</v>
      </c>
    </row>
    <row r="474" spans="1:26">
      <c r="A474" s="35" t="s">
        <v>953</v>
      </c>
      <c r="B474" s="35" t="s">
        <v>520</v>
      </c>
      <c r="C474" s="35">
        <v>1982</v>
      </c>
      <c r="D474" s="35">
        <v>1976</v>
      </c>
      <c r="E474" s="35">
        <v>2006</v>
      </c>
    </row>
    <row r="475" spans="1:26">
      <c r="A475" s="35" t="s">
        <v>954</v>
      </c>
      <c r="B475" s="35" t="s">
        <v>659</v>
      </c>
      <c r="C475" s="35">
        <v>1957</v>
      </c>
      <c r="D475" s="35">
        <v>1956</v>
      </c>
      <c r="E475" s="35">
        <v>1962</v>
      </c>
      <c r="F475" s="35">
        <v>1963</v>
      </c>
    </row>
    <row r="476" spans="1:26">
      <c r="A476" s="35" t="s">
        <v>955</v>
      </c>
      <c r="B476" s="35" t="s">
        <v>181</v>
      </c>
      <c r="C476" s="35">
        <v>1962</v>
      </c>
      <c r="D476" s="35">
        <v>1958</v>
      </c>
    </row>
    <row r="477" spans="1:26">
      <c r="A477" s="35" t="s">
        <v>956</v>
      </c>
      <c r="B477" s="35" t="s">
        <v>169</v>
      </c>
      <c r="D477" s="35">
        <v>1949</v>
      </c>
    </row>
    <row r="478" spans="1:26">
      <c r="A478" s="35" t="s">
        <v>58</v>
      </c>
      <c r="B478" s="35" t="s">
        <v>155</v>
      </c>
      <c r="C478" s="35">
        <v>1963</v>
      </c>
      <c r="D478" s="35">
        <v>1964</v>
      </c>
      <c r="E478" s="35">
        <v>1965</v>
      </c>
      <c r="F478" s="35">
        <v>1966</v>
      </c>
      <c r="G478" s="35">
        <v>1968</v>
      </c>
      <c r="H478" s="35">
        <v>1969</v>
      </c>
      <c r="I478" s="35">
        <v>1970</v>
      </c>
      <c r="J478" s="35">
        <v>1971</v>
      </c>
      <c r="K478" s="35">
        <v>1972</v>
      </c>
      <c r="L478" s="35">
        <v>1973</v>
      </c>
      <c r="M478" s="35">
        <v>1974</v>
      </c>
      <c r="N478" s="35">
        <v>1975</v>
      </c>
      <c r="O478" s="35">
        <v>1976</v>
      </c>
      <c r="P478" s="35">
        <v>1977</v>
      </c>
      <c r="Q478" s="35">
        <v>1978</v>
      </c>
      <c r="R478" s="35">
        <v>1979</v>
      </c>
      <c r="S478" s="35">
        <v>1980</v>
      </c>
      <c r="T478" s="35">
        <v>1981</v>
      </c>
      <c r="U478" s="35">
        <v>1983</v>
      </c>
      <c r="V478" s="35">
        <v>1985</v>
      </c>
      <c r="W478" s="35">
        <v>1987</v>
      </c>
      <c r="X478" s="35">
        <v>1991</v>
      </c>
      <c r="Y478" s="35">
        <v>1994</v>
      </c>
      <c r="Z478" s="35">
        <v>1995</v>
      </c>
    </row>
    <row r="479" spans="1:26">
      <c r="A479" s="35" t="s">
        <v>957</v>
      </c>
      <c r="B479" s="35" t="s">
        <v>201</v>
      </c>
      <c r="D479" s="35">
        <v>1997</v>
      </c>
    </row>
    <row r="480" spans="1:26">
      <c r="A480" s="35" t="s">
        <v>958</v>
      </c>
      <c r="B480" s="35" t="s">
        <v>174</v>
      </c>
      <c r="D480" s="35">
        <v>1984</v>
      </c>
    </row>
    <row r="481" spans="1:29">
      <c r="A481" s="35" t="s">
        <v>959</v>
      </c>
      <c r="B481" s="35" t="s">
        <v>162</v>
      </c>
      <c r="D481" s="35">
        <v>2004</v>
      </c>
    </row>
    <row r="482" spans="1:29">
      <c r="A482" s="35" t="s">
        <v>960</v>
      </c>
      <c r="B482" s="35" t="s">
        <v>201</v>
      </c>
      <c r="D482" s="35">
        <v>1966</v>
      </c>
    </row>
    <row r="483" spans="1:29">
      <c r="A483" s="35" t="s">
        <v>961</v>
      </c>
      <c r="B483" s="35" t="s">
        <v>155</v>
      </c>
      <c r="C483" s="35">
        <v>1961</v>
      </c>
      <c r="D483" s="35">
        <v>1962</v>
      </c>
      <c r="E483" s="35">
        <v>1962</v>
      </c>
      <c r="F483" s="35">
        <v>1963</v>
      </c>
    </row>
    <row r="484" spans="1:29">
      <c r="A484" s="35" t="s">
        <v>962</v>
      </c>
      <c r="B484" s="35" t="s">
        <v>155</v>
      </c>
      <c r="D484" s="35">
        <v>1946</v>
      </c>
    </row>
    <row r="485" spans="1:29">
      <c r="A485" s="35" t="s">
        <v>963</v>
      </c>
      <c r="B485" s="35" t="s">
        <v>162</v>
      </c>
      <c r="D485" s="35">
        <v>1937</v>
      </c>
    </row>
    <row r="486" spans="1:29">
      <c r="A486" s="35" t="s">
        <v>964</v>
      </c>
      <c r="B486" s="35" t="s">
        <v>520</v>
      </c>
      <c r="D486" s="35">
        <v>1977</v>
      </c>
    </row>
    <row r="487" spans="1:29">
      <c r="A487" s="35" t="s">
        <v>218</v>
      </c>
      <c r="B487" s="35" t="s">
        <v>181</v>
      </c>
      <c r="C487" s="35">
        <v>1981</v>
      </c>
      <c r="D487" s="35">
        <v>1982</v>
      </c>
      <c r="E487" s="35">
        <v>1989</v>
      </c>
      <c r="F487" s="35">
        <v>1990</v>
      </c>
      <c r="G487" s="35">
        <v>1991</v>
      </c>
      <c r="H487" s="35">
        <v>1992</v>
      </c>
      <c r="I487" s="35">
        <v>1994</v>
      </c>
      <c r="J487" s="35">
        <v>1995</v>
      </c>
      <c r="K487" s="35">
        <v>1996</v>
      </c>
      <c r="L487" s="35">
        <v>1997</v>
      </c>
      <c r="M487" s="35">
        <v>2000</v>
      </c>
      <c r="N487" s="35">
        <v>2001</v>
      </c>
      <c r="O487" s="35">
        <v>2007</v>
      </c>
    </row>
    <row r="488" spans="1:29">
      <c r="A488" s="35" t="s">
        <v>965</v>
      </c>
      <c r="B488" s="35" t="s">
        <v>532</v>
      </c>
      <c r="D488" s="35">
        <v>1952</v>
      </c>
    </row>
    <row r="489" spans="1:29">
      <c r="A489" s="35" t="s">
        <v>966</v>
      </c>
      <c r="B489" s="35" t="s">
        <v>201</v>
      </c>
      <c r="D489" s="35">
        <v>1977</v>
      </c>
    </row>
    <row r="490" spans="1:29">
      <c r="A490" s="35" t="s">
        <v>967</v>
      </c>
      <c r="B490" s="35" t="s">
        <v>181</v>
      </c>
      <c r="C490" s="35">
        <v>1967</v>
      </c>
      <c r="D490" s="35">
        <v>1962</v>
      </c>
    </row>
    <row r="491" spans="1:29">
      <c r="A491" s="35" t="s">
        <v>968</v>
      </c>
      <c r="B491" s="35" t="s">
        <v>155</v>
      </c>
      <c r="D491" s="35">
        <v>1994</v>
      </c>
    </row>
    <row r="492" spans="1:29">
      <c r="A492" s="35" t="s">
        <v>219</v>
      </c>
      <c r="C492" s="35">
        <v>1947</v>
      </c>
      <c r="D492" s="35">
        <v>1948</v>
      </c>
      <c r="E492" s="35">
        <v>1948</v>
      </c>
      <c r="F492" s="35">
        <v>1950</v>
      </c>
      <c r="G492" s="35">
        <v>1951</v>
      </c>
      <c r="H492" s="35">
        <v>1952</v>
      </c>
      <c r="I492" s="35">
        <v>1953</v>
      </c>
      <c r="J492" s="35">
        <v>1954</v>
      </c>
      <c r="K492" s="35">
        <v>1957</v>
      </c>
      <c r="L492" s="35">
        <v>1958</v>
      </c>
      <c r="M492" s="35">
        <v>1959</v>
      </c>
      <c r="N492" s="35">
        <v>1960</v>
      </c>
      <c r="O492" s="35">
        <v>1961</v>
      </c>
      <c r="P492" s="47">
        <v>1962</v>
      </c>
      <c r="Q492" s="35">
        <v>1963</v>
      </c>
      <c r="R492" s="35">
        <v>1964</v>
      </c>
      <c r="S492" s="35">
        <v>1965</v>
      </c>
      <c r="T492" s="35">
        <v>1966</v>
      </c>
      <c r="U492" s="35">
        <v>1967</v>
      </c>
      <c r="V492" s="35">
        <v>1968</v>
      </c>
      <c r="W492" s="35">
        <v>1968</v>
      </c>
      <c r="X492" s="35">
        <v>1969</v>
      </c>
      <c r="Y492" s="35">
        <v>1970</v>
      </c>
      <c r="Z492" s="35">
        <v>1971</v>
      </c>
      <c r="AA492" s="35">
        <v>1973</v>
      </c>
      <c r="AB492" s="35">
        <v>1974</v>
      </c>
      <c r="AC492" s="35">
        <v>1975</v>
      </c>
    </row>
    <row r="493" spans="1:29">
      <c r="A493" s="35" t="s">
        <v>969</v>
      </c>
      <c r="B493" s="35" t="s">
        <v>155</v>
      </c>
      <c r="D493" s="35">
        <v>2014</v>
      </c>
      <c r="P493" s="47"/>
    </row>
    <row r="494" spans="1:29">
      <c r="A494" s="35" t="s">
        <v>970</v>
      </c>
      <c r="B494" s="35" t="s">
        <v>162</v>
      </c>
      <c r="D494" s="35">
        <v>1983</v>
      </c>
    </row>
    <row r="495" spans="1:29">
      <c r="A495" s="35" t="s">
        <v>109</v>
      </c>
      <c r="B495" s="35" t="s">
        <v>162</v>
      </c>
      <c r="C495" s="35">
        <v>2009</v>
      </c>
      <c r="D495" s="35">
        <v>2012</v>
      </c>
      <c r="E495" s="35">
        <v>2012</v>
      </c>
    </row>
    <row r="496" spans="1:29">
      <c r="A496" s="35" t="s">
        <v>971</v>
      </c>
      <c r="B496" s="35" t="s">
        <v>556</v>
      </c>
      <c r="C496" s="35">
        <v>1931</v>
      </c>
      <c r="D496" s="35">
        <v>1919</v>
      </c>
    </row>
    <row r="497" spans="1:23">
      <c r="A497" s="35" t="s">
        <v>220</v>
      </c>
      <c r="B497" s="35" t="s">
        <v>155</v>
      </c>
      <c r="C497" s="35">
        <v>1954</v>
      </c>
      <c r="D497" s="35">
        <v>1953</v>
      </c>
      <c r="E497" s="35">
        <v>1954</v>
      </c>
      <c r="F497" s="35">
        <v>1956</v>
      </c>
      <c r="G497" s="35">
        <v>1962</v>
      </c>
      <c r="H497" s="35">
        <v>1963</v>
      </c>
      <c r="I497" s="35">
        <v>1964</v>
      </c>
      <c r="J497" s="35">
        <v>1965</v>
      </c>
      <c r="K497" s="35">
        <v>1968</v>
      </c>
      <c r="L497" s="35">
        <v>1969</v>
      </c>
      <c r="M497" s="35">
        <v>1970</v>
      </c>
      <c r="N497" s="35">
        <v>1971</v>
      </c>
      <c r="O497" s="35">
        <v>1972</v>
      </c>
      <c r="P497" s="35">
        <v>1974</v>
      </c>
      <c r="Q497" s="35">
        <v>1975</v>
      </c>
      <c r="R497" s="35">
        <v>1977</v>
      </c>
      <c r="S497" s="35">
        <v>1978</v>
      </c>
      <c r="T497" s="35">
        <v>1979</v>
      </c>
      <c r="U497" s="35">
        <v>1985</v>
      </c>
      <c r="V497" s="35">
        <v>1986</v>
      </c>
      <c r="W497" s="35">
        <v>1988</v>
      </c>
    </row>
    <row r="498" spans="1:23">
      <c r="A498" s="35" t="s">
        <v>972</v>
      </c>
      <c r="B498" s="35" t="s">
        <v>556</v>
      </c>
      <c r="D498" s="35">
        <v>1974</v>
      </c>
    </row>
    <row r="499" spans="1:23">
      <c r="A499" s="35" t="s">
        <v>973</v>
      </c>
      <c r="B499" s="35" t="s">
        <v>164</v>
      </c>
      <c r="C499" s="35">
        <v>1937</v>
      </c>
      <c r="D499" s="35">
        <v>1930</v>
      </c>
      <c r="E499" s="35">
        <v>1939</v>
      </c>
      <c r="F499" s="35">
        <v>1947</v>
      </c>
      <c r="G499" s="35">
        <v>1949</v>
      </c>
    </row>
    <row r="500" spans="1:23">
      <c r="A500" s="35" t="s">
        <v>92</v>
      </c>
      <c r="B500" s="35" t="s">
        <v>155</v>
      </c>
      <c r="C500" s="35">
        <v>1970</v>
      </c>
      <c r="D500" s="35">
        <v>1964</v>
      </c>
      <c r="E500" s="35">
        <v>1972</v>
      </c>
      <c r="F500" s="35">
        <v>1975</v>
      </c>
      <c r="G500" s="35">
        <v>1976</v>
      </c>
      <c r="H500" s="35">
        <v>1977</v>
      </c>
      <c r="I500" s="35">
        <v>1978</v>
      </c>
    </row>
    <row r="501" spans="1:23">
      <c r="A501" s="35" t="s">
        <v>974</v>
      </c>
      <c r="B501" s="35" t="s">
        <v>155</v>
      </c>
      <c r="D501" s="35">
        <v>1967</v>
      </c>
    </row>
    <row r="502" spans="1:23">
      <c r="A502" s="35" t="s">
        <v>975</v>
      </c>
      <c r="B502" s="35" t="s">
        <v>524</v>
      </c>
      <c r="D502" s="35">
        <v>1960</v>
      </c>
    </row>
    <row r="503" spans="1:23">
      <c r="A503" s="35" t="s">
        <v>976</v>
      </c>
      <c r="B503" s="35" t="s">
        <v>183</v>
      </c>
      <c r="D503" s="35">
        <v>1966</v>
      </c>
    </row>
    <row r="504" spans="1:23">
      <c r="A504" s="35" t="s">
        <v>977</v>
      </c>
      <c r="B504" s="35" t="s">
        <v>162</v>
      </c>
      <c r="C504" s="35">
        <v>1951</v>
      </c>
      <c r="D504" s="35">
        <v>1950</v>
      </c>
    </row>
    <row r="505" spans="1:23">
      <c r="A505" s="35" t="s">
        <v>222</v>
      </c>
      <c r="B505" s="35" t="s">
        <v>174</v>
      </c>
      <c r="C505" s="35">
        <v>1950</v>
      </c>
      <c r="D505" s="35">
        <v>1946</v>
      </c>
      <c r="E505" s="35">
        <v>1956</v>
      </c>
      <c r="F505" s="35">
        <v>1960</v>
      </c>
      <c r="G505" s="35">
        <v>1962</v>
      </c>
      <c r="H505" s="35">
        <v>1963</v>
      </c>
      <c r="I505" s="35">
        <v>1964</v>
      </c>
    </row>
    <row r="506" spans="1:23">
      <c r="A506" s="35" t="s">
        <v>978</v>
      </c>
      <c r="B506" s="35" t="s">
        <v>201</v>
      </c>
      <c r="D506" s="35">
        <v>1963</v>
      </c>
    </row>
    <row r="507" spans="1:23">
      <c r="A507" s="35" t="s">
        <v>979</v>
      </c>
      <c r="B507" s="35" t="s">
        <v>610</v>
      </c>
      <c r="D507" s="35">
        <v>1954</v>
      </c>
    </row>
    <row r="508" spans="1:23">
      <c r="A508" s="35" t="s">
        <v>980</v>
      </c>
      <c r="B508" s="35" t="s">
        <v>192</v>
      </c>
      <c r="D508" s="35">
        <v>1963</v>
      </c>
    </row>
    <row r="509" spans="1:23">
      <c r="A509" s="35" t="s">
        <v>981</v>
      </c>
      <c r="B509" s="35" t="s">
        <v>155</v>
      </c>
      <c r="C509" s="35">
        <v>1939</v>
      </c>
      <c r="D509" s="35">
        <v>1930</v>
      </c>
      <c r="E509" s="35">
        <v>1946</v>
      </c>
    </row>
    <row r="510" spans="1:23">
      <c r="A510" s="35" t="s">
        <v>982</v>
      </c>
      <c r="B510" s="35" t="s">
        <v>181</v>
      </c>
      <c r="C510" s="35">
        <v>1992</v>
      </c>
      <c r="D510" s="35">
        <v>1989</v>
      </c>
    </row>
    <row r="511" spans="1:23">
      <c r="A511" s="35" t="s">
        <v>983</v>
      </c>
      <c r="B511" s="35" t="s">
        <v>535</v>
      </c>
      <c r="C511" s="35">
        <v>1997</v>
      </c>
      <c r="D511" s="35">
        <v>1996</v>
      </c>
      <c r="E511" s="35">
        <v>2000</v>
      </c>
      <c r="F511" s="35">
        <v>2002</v>
      </c>
      <c r="G511" s="35">
        <v>2003</v>
      </c>
      <c r="H511" s="35">
        <v>2017</v>
      </c>
    </row>
    <row r="512" spans="1:23">
      <c r="A512" s="35" t="s">
        <v>984</v>
      </c>
      <c r="B512" s="35" t="s">
        <v>657</v>
      </c>
      <c r="D512" s="35">
        <v>1936</v>
      </c>
    </row>
    <row r="513" spans="1:9">
      <c r="A513" s="35" t="s">
        <v>985</v>
      </c>
      <c r="B513" s="35" t="s">
        <v>174</v>
      </c>
      <c r="D513" s="35">
        <v>2017</v>
      </c>
    </row>
    <row r="514" spans="1:9">
      <c r="A514" s="35" t="s">
        <v>986</v>
      </c>
      <c r="B514" s="35" t="s">
        <v>162</v>
      </c>
      <c r="D514" s="35">
        <v>1993</v>
      </c>
    </row>
    <row r="515" spans="1:9">
      <c r="A515" s="35" t="s">
        <v>987</v>
      </c>
      <c r="D515" s="35">
        <v>2004</v>
      </c>
    </row>
    <row r="516" spans="1:9">
      <c r="A516" s="35" t="s">
        <v>988</v>
      </c>
      <c r="B516" s="35" t="s">
        <v>162</v>
      </c>
      <c r="C516" s="35">
        <v>2005</v>
      </c>
      <c r="D516" s="35">
        <v>2004</v>
      </c>
      <c r="E516" s="35">
        <v>2006</v>
      </c>
    </row>
    <row r="517" spans="1:9">
      <c r="A517" s="35" t="s">
        <v>989</v>
      </c>
      <c r="B517" s="35" t="s">
        <v>162</v>
      </c>
      <c r="D517" s="35">
        <v>1976</v>
      </c>
    </row>
    <row r="518" spans="1:9">
      <c r="A518" s="35" t="s">
        <v>990</v>
      </c>
      <c r="B518" s="35" t="s">
        <v>183</v>
      </c>
      <c r="D518" s="35">
        <v>1986</v>
      </c>
    </row>
    <row r="519" spans="1:9">
      <c r="A519" s="35" t="s">
        <v>991</v>
      </c>
      <c r="B519" s="35" t="s">
        <v>201</v>
      </c>
      <c r="D519" s="35">
        <v>1982</v>
      </c>
    </row>
    <row r="520" spans="1:9">
      <c r="A520" s="35" t="s">
        <v>992</v>
      </c>
      <c r="B520" s="35" t="s">
        <v>599</v>
      </c>
      <c r="D520" s="35">
        <v>1981</v>
      </c>
    </row>
    <row r="521" spans="1:9">
      <c r="A521" s="35" t="s">
        <v>993</v>
      </c>
      <c r="B521" s="35" t="s">
        <v>192</v>
      </c>
      <c r="C521" s="35">
        <v>1952</v>
      </c>
      <c r="D521" s="35">
        <v>1947</v>
      </c>
      <c r="E521" s="35">
        <v>1953</v>
      </c>
      <c r="F521" s="35">
        <v>1954</v>
      </c>
      <c r="G521" s="35">
        <v>1955</v>
      </c>
      <c r="H521" s="35">
        <v>1958</v>
      </c>
      <c r="I521" s="35">
        <v>1961</v>
      </c>
    </row>
    <row r="522" spans="1:9">
      <c r="A522" s="35" t="s">
        <v>100</v>
      </c>
      <c r="B522" s="35" t="s">
        <v>535</v>
      </c>
      <c r="C522" s="35">
        <v>2002</v>
      </c>
      <c r="D522" s="35">
        <v>2006</v>
      </c>
      <c r="E522" s="35">
        <v>2004</v>
      </c>
      <c r="F522" s="35">
        <v>2005</v>
      </c>
      <c r="G522" s="35">
        <v>2011</v>
      </c>
      <c r="H522" s="35">
        <v>2012</v>
      </c>
    </row>
    <row r="523" spans="1:9">
      <c r="A523" s="35" t="s">
        <v>87</v>
      </c>
      <c r="B523" s="35" t="s">
        <v>166</v>
      </c>
      <c r="C523" s="35">
        <v>2001</v>
      </c>
      <c r="D523" s="35">
        <v>2000</v>
      </c>
      <c r="E523" s="35">
        <v>2002</v>
      </c>
      <c r="F523" s="35">
        <v>2003</v>
      </c>
      <c r="G523" s="35">
        <v>2004</v>
      </c>
      <c r="H523" s="35">
        <v>2006</v>
      </c>
    </row>
    <row r="524" spans="1:9">
      <c r="A524" s="35" t="s">
        <v>994</v>
      </c>
      <c r="B524" s="35" t="s">
        <v>201</v>
      </c>
      <c r="C524" s="35">
        <v>1974</v>
      </c>
    </row>
    <row r="525" spans="1:9">
      <c r="A525" s="35" t="s">
        <v>224</v>
      </c>
      <c r="B525" s="35" t="s">
        <v>181</v>
      </c>
      <c r="C525" s="35" t="s">
        <v>554</v>
      </c>
      <c r="D525" s="35" t="s">
        <v>554</v>
      </c>
      <c r="E525" s="35">
        <v>1990</v>
      </c>
    </row>
    <row r="526" spans="1:9">
      <c r="A526" s="35" t="s">
        <v>995</v>
      </c>
      <c r="B526" s="35" t="s">
        <v>181</v>
      </c>
      <c r="D526" s="35">
        <v>1992</v>
      </c>
    </row>
    <row r="527" spans="1:9">
      <c r="A527" s="35" t="s">
        <v>996</v>
      </c>
      <c r="B527" s="35" t="s">
        <v>155</v>
      </c>
      <c r="D527" s="35">
        <v>1965</v>
      </c>
    </row>
    <row r="528" spans="1:9">
      <c r="A528" s="35" t="s">
        <v>997</v>
      </c>
      <c r="B528" s="35" t="s">
        <v>535</v>
      </c>
      <c r="D528" s="35">
        <v>1994</v>
      </c>
    </row>
    <row r="529" spans="1:13">
      <c r="A529" s="35" t="s">
        <v>998</v>
      </c>
      <c r="B529" s="35" t="s">
        <v>186</v>
      </c>
      <c r="C529" s="35">
        <v>1976</v>
      </c>
      <c r="D529" s="35">
        <v>1967</v>
      </c>
      <c r="E529" s="35">
        <v>1977</v>
      </c>
      <c r="F529" s="35">
        <v>1978</v>
      </c>
    </row>
    <row r="530" spans="1:13">
      <c r="A530" s="35" t="s">
        <v>999</v>
      </c>
      <c r="B530" s="35" t="s">
        <v>183</v>
      </c>
      <c r="D530" s="35">
        <v>1988</v>
      </c>
    </row>
    <row r="531" spans="1:13">
      <c r="A531" s="35" t="s">
        <v>1000</v>
      </c>
      <c r="B531" s="35" t="s">
        <v>535</v>
      </c>
      <c r="D531" s="35">
        <v>1978</v>
      </c>
    </row>
    <row r="532" spans="1:13">
      <c r="A532" s="35" t="s">
        <v>1001</v>
      </c>
      <c r="B532" s="35" t="s">
        <v>155</v>
      </c>
      <c r="D532" s="35">
        <v>1972</v>
      </c>
    </row>
    <row r="533" spans="1:13">
      <c r="A533" s="35" t="s">
        <v>1002</v>
      </c>
      <c r="D533" s="35">
        <v>2000</v>
      </c>
    </row>
    <row r="534" spans="1:13">
      <c r="A534" s="35" t="s">
        <v>1003</v>
      </c>
      <c r="B534" s="35" t="s">
        <v>155</v>
      </c>
      <c r="C534" s="35">
        <v>1933</v>
      </c>
      <c r="D534" s="35">
        <v>1934</v>
      </c>
    </row>
    <row r="535" spans="1:13">
      <c r="A535" s="35" t="s">
        <v>1004</v>
      </c>
      <c r="B535" s="35" t="s">
        <v>155</v>
      </c>
      <c r="C535" s="35">
        <v>1965</v>
      </c>
      <c r="D535" s="35">
        <v>1959</v>
      </c>
    </row>
    <row r="536" spans="1:13">
      <c r="A536" s="35" t="s">
        <v>1005</v>
      </c>
      <c r="B536" s="35" t="s">
        <v>155</v>
      </c>
      <c r="C536" s="35">
        <v>1961</v>
      </c>
      <c r="D536" s="35">
        <v>1959</v>
      </c>
      <c r="E536" s="35">
        <v>1962</v>
      </c>
      <c r="F536" s="35">
        <v>1968</v>
      </c>
    </row>
    <row r="537" spans="1:13">
      <c r="A537" s="35" t="s">
        <v>1006</v>
      </c>
      <c r="B537" s="35" t="s">
        <v>610</v>
      </c>
      <c r="D537" s="35">
        <v>1948</v>
      </c>
    </row>
    <row r="538" spans="1:13">
      <c r="A538" s="35" t="s">
        <v>1007</v>
      </c>
      <c r="B538" s="35" t="s">
        <v>155</v>
      </c>
      <c r="D538" s="35">
        <v>1972</v>
      </c>
    </row>
    <row r="539" spans="1:13">
      <c r="A539" s="35" t="s">
        <v>1008</v>
      </c>
      <c r="B539" s="35" t="s">
        <v>205</v>
      </c>
      <c r="D539" s="35">
        <v>1946</v>
      </c>
    </row>
    <row r="540" spans="1:13">
      <c r="A540" s="35" t="s">
        <v>1009</v>
      </c>
      <c r="B540" s="35" t="s">
        <v>166</v>
      </c>
      <c r="D540" s="35">
        <v>2015</v>
      </c>
    </row>
    <row r="541" spans="1:13">
      <c r="A541" s="35" t="s">
        <v>1010</v>
      </c>
      <c r="B541" s="35" t="s">
        <v>164</v>
      </c>
      <c r="D541" s="35">
        <v>1986</v>
      </c>
    </row>
    <row r="542" spans="1:13">
      <c r="A542" s="35" t="s">
        <v>1011</v>
      </c>
      <c r="B542" s="35" t="s">
        <v>166</v>
      </c>
      <c r="D542" s="35">
        <v>2006</v>
      </c>
    </row>
    <row r="543" spans="1:13">
      <c r="A543" s="35" t="s">
        <v>51</v>
      </c>
      <c r="B543" s="35" t="s">
        <v>174</v>
      </c>
      <c r="C543" s="35">
        <v>1976</v>
      </c>
      <c r="D543" s="35">
        <v>1975</v>
      </c>
      <c r="E543" s="35">
        <v>1981</v>
      </c>
      <c r="F543" s="35">
        <v>1982</v>
      </c>
      <c r="G543" s="35">
        <v>1984</v>
      </c>
      <c r="H543" s="35">
        <v>1985</v>
      </c>
      <c r="I543" s="35">
        <v>1986</v>
      </c>
      <c r="J543" s="35">
        <v>1988</v>
      </c>
      <c r="K543" s="35">
        <v>1992</v>
      </c>
      <c r="L543" s="35">
        <v>1994</v>
      </c>
      <c r="M543" s="35">
        <v>1995</v>
      </c>
    </row>
    <row r="544" spans="1:13">
      <c r="A544" s="35" t="s">
        <v>1012</v>
      </c>
      <c r="B544" s="35" t="s">
        <v>162</v>
      </c>
      <c r="C544" s="35">
        <v>1985</v>
      </c>
      <c r="D544" s="35">
        <v>1979</v>
      </c>
    </row>
    <row r="545" spans="1:18">
      <c r="A545" s="35" t="s">
        <v>1013</v>
      </c>
      <c r="B545" s="35" t="s">
        <v>183</v>
      </c>
      <c r="D545" s="35">
        <v>1971</v>
      </c>
    </row>
    <row r="546" spans="1:18">
      <c r="A546" s="35" t="s">
        <v>1014</v>
      </c>
      <c r="B546" s="35" t="s">
        <v>192</v>
      </c>
      <c r="C546" s="35">
        <v>1946</v>
      </c>
      <c r="D546" s="35">
        <v>1947</v>
      </c>
      <c r="E546" s="35">
        <v>1947</v>
      </c>
      <c r="F546" s="35">
        <v>1948</v>
      </c>
      <c r="G546" s="35">
        <v>1949</v>
      </c>
      <c r="H546" s="35">
        <v>1950</v>
      </c>
      <c r="I546" s="35">
        <v>1953</v>
      </c>
      <c r="J546" s="35">
        <v>1954</v>
      </c>
      <c r="K546" s="35">
        <v>1955</v>
      </c>
      <c r="L546" s="35">
        <v>1957</v>
      </c>
      <c r="M546" s="35">
        <v>1958</v>
      </c>
      <c r="N546" s="35">
        <v>1959</v>
      </c>
      <c r="O546" s="35">
        <v>1960</v>
      </c>
      <c r="P546" s="35">
        <v>1963</v>
      </c>
      <c r="Q546" s="35">
        <v>1965</v>
      </c>
      <c r="R546" s="35">
        <v>1971</v>
      </c>
    </row>
    <row r="547" spans="1:18">
      <c r="A547" s="35" t="s">
        <v>1015</v>
      </c>
      <c r="B547" s="35" t="s">
        <v>192</v>
      </c>
      <c r="C547" s="35">
        <v>1915</v>
      </c>
      <c r="D547" s="35">
        <v>1904</v>
      </c>
      <c r="E547" s="35">
        <v>1946</v>
      </c>
    </row>
    <row r="548" spans="1:18">
      <c r="A548" s="35" t="s">
        <v>1016</v>
      </c>
      <c r="B548" s="35" t="s">
        <v>166</v>
      </c>
      <c r="D548" s="35">
        <v>2017</v>
      </c>
    </row>
    <row r="549" spans="1:18">
      <c r="A549" s="35" t="s">
        <v>1017</v>
      </c>
      <c r="B549" s="35" t="s">
        <v>155</v>
      </c>
      <c r="D549" s="35">
        <v>1987</v>
      </c>
    </row>
    <row r="550" spans="1:18">
      <c r="A550" s="35" t="s">
        <v>1018</v>
      </c>
      <c r="B550" s="35" t="s">
        <v>155</v>
      </c>
      <c r="C550" s="35">
        <v>1924</v>
      </c>
      <c r="D550" s="35">
        <v>1919</v>
      </c>
    </row>
    <row r="551" spans="1:18">
      <c r="A551" s="35" t="s">
        <v>227</v>
      </c>
      <c r="B551" s="35" t="s">
        <v>171</v>
      </c>
      <c r="D551" s="35">
        <v>1971</v>
      </c>
    </row>
    <row r="552" spans="1:18">
      <c r="A552" s="35" t="s">
        <v>1019</v>
      </c>
      <c r="B552" s="35" t="s">
        <v>610</v>
      </c>
      <c r="D552" s="35">
        <v>1981</v>
      </c>
    </row>
    <row r="553" spans="1:18">
      <c r="A553" s="35" t="s">
        <v>1020</v>
      </c>
      <c r="B553" s="35" t="s">
        <v>610</v>
      </c>
      <c r="D553" s="35">
        <v>1981</v>
      </c>
    </row>
    <row r="554" spans="1:18">
      <c r="A554" s="35" t="s">
        <v>1021</v>
      </c>
      <c r="B554" s="35" t="s">
        <v>186</v>
      </c>
      <c r="D554" s="35">
        <v>1984</v>
      </c>
    </row>
    <row r="555" spans="1:18">
      <c r="A555" s="35" t="s">
        <v>1022</v>
      </c>
      <c r="B555" s="35" t="s">
        <v>205</v>
      </c>
      <c r="C555" s="35">
        <v>1919</v>
      </c>
      <c r="D555" s="35">
        <v>1920</v>
      </c>
    </row>
    <row r="556" spans="1:18">
      <c r="A556" s="35" t="s">
        <v>1023</v>
      </c>
      <c r="B556" s="35" t="s">
        <v>174</v>
      </c>
      <c r="D556" s="35">
        <v>1968</v>
      </c>
    </row>
    <row r="557" spans="1:18">
      <c r="A557" s="35" t="s">
        <v>1024</v>
      </c>
      <c r="B557" s="35" t="s">
        <v>192</v>
      </c>
      <c r="C557" s="35">
        <v>1958</v>
      </c>
      <c r="D557" s="35">
        <v>1947</v>
      </c>
    </row>
    <row r="558" spans="1:18">
      <c r="A558" s="35" t="s">
        <v>1025</v>
      </c>
      <c r="B558" s="35" t="s">
        <v>155</v>
      </c>
      <c r="D558" s="35">
        <v>1979</v>
      </c>
    </row>
    <row r="559" spans="1:18">
      <c r="A559" s="35" t="s">
        <v>1026</v>
      </c>
      <c r="B559" s="35" t="s">
        <v>164</v>
      </c>
      <c r="D559" s="35">
        <v>1987</v>
      </c>
    </row>
    <row r="560" spans="1:18">
      <c r="A560" s="35" t="s">
        <v>228</v>
      </c>
      <c r="B560" s="35" t="s">
        <v>166</v>
      </c>
      <c r="C560" s="35">
        <v>2011</v>
      </c>
      <c r="D560" s="35">
        <v>2007</v>
      </c>
    </row>
    <row r="561" spans="1:24">
      <c r="A561" s="35" t="s">
        <v>1027</v>
      </c>
      <c r="B561" s="35" t="s">
        <v>201</v>
      </c>
      <c r="D561" s="35">
        <v>1973</v>
      </c>
    </row>
    <row r="562" spans="1:24">
      <c r="A562" s="35" t="s">
        <v>1028</v>
      </c>
      <c r="B562" s="35" t="s">
        <v>186</v>
      </c>
      <c r="D562" s="35">
        <v>1981</v>
      </c>
    </row>
    <row r="563" spans="1:24">
      <c r="A563" s="35" t="s">
        <v>1029</v>
      </c>
      <c r="B563" s="35" t="s">
        <v>171</v>
      </c>
      <c r="D563" s="35">
        <v>1947</v>
      </c>
    </row>
    <row r="564" spans="1:24">
      <c r="A564" s="35" t="s">
        <v>1030</v>
      </c>
      <c r="B564" s="35" t="s">
        <v>570</v>
      </c>
      <c r="D564" s="35">
        <v>1953</v>
      </c>
    </row>
    <row r="565" spans="1:24">
      <c r="A565" s="35" t="s">
        <v>1031</v>
      </c>
      <c r="B565" s="35" t="s">
        <v>659</v>
      </c>
      <c r="D565" s="35">
        <v>1954</v>
      </c>
    </row>
    <row r="566" spans="1:24">
      <c r="A566" s="35" t="s">
        <v>1032</v>
      </c>
      <c r="B566" s="35" t="s">
        <v>599</v>
      </c>
      <c r="D566" s="35">
        <v>1954</v>
      </c>
    </row>
    <row r="567" spans="1:24">
      <c r="A567" s="35" t="s">
        <v>115</v>
      </c>
      <c r="B567" s="35" t="s">
        <v>181</v>
      </c>
      <c r="C567" s="35">
        <v>2007</v>
      </c>
      <c r="D567" s="35">
        <v>2011</v>
      </c>
      <c r="E567" s="35">
        <v>2011</v>
      </c>
    </row>
    <row r="568" spans="1:24">
      <c r="A568" s="35" t="s">
        <v>1033</v>
      </c>
      <c r="B568" s="35" t="s">
        <v>192</v>
      </c>
      <c r="C568" s="35">
        <v>1946</v>
      </c>
      <c r="D568" s="35">
        <v>1939</v>
      </c>
      <c r="E568" s="35">
        <v>1947</v>
      </c>
      <c r="F568" s="35">
        <v>1948</v>
      </c>
      <c r="G568" s="35">
        <v>1949</v>
      </c>
      <c r="H568" s="35">
        <v>1951</v>
      </c>
      <c r="I568" s="35">
        <v>1953</v>
      </c>
      <c r="J568" s="35">
        <v>1954</v>
      </c>
      <c r="K568" s="35">
        <v>1955</v>
      </c>
      <c r="L568" s="35">
        <v>1956</v>
      </c>
      <c r="M568" s="35">
        <v>1957</v>
      </c>
      <c r="N568" s="35">
        <v>1958</v>
      </c>
      <c r="O568" s="35">
        <v>1959</v>
      </c>
      <c r="P568" s="35">
        <v>1960</v>
      </c>
      <c r="Q568" s="35">
        <v>1961</v>
      </c>
      <c r="R568" s="35">
        <v>1963</v>
      </c>
      <c r="S568" s="35">
        <v>1964</v>
      </c>
      <c r="T568" s="35">
        <v>1965</v>
      </c>
      <c r="U568" s="35">
        <v>1966</v>
      </c>
      <c r="V568" s="35">
        <v>1968</v>
      </c>
      <c r="W568" s="35">
        <v>1969</v>
      </c>
      <c r="X568" s="35">
        <v>1974</v>
      </c>
    </row>
    <row r="569" spans="1:24">
      <c r="A569" s="35" t="s">
        <v>1034</v>
      </c>
      <c r="B569" s="35" t="s">
        <v>166</v>
      </c>
      <c r="D569" s="35">
        <v>2000</v>
      </c>
    </row>
    <row r="570" spans="1:24">
      <c r="A570" s="35" t="s">
        <v>1035</v>
      </c>
      <c r="B570" s="35" t="s">
        <v>166</v>
      </c>
      <c r="D570" s="35">
        <v>1995</v>
      </c>
    </row>
    <row r="571" spans="1:24">
      <c r="A571" s="35" t="s">
        <v>16</v>
      </c>
      <c r="B571" s="35" t="s">
        <v>535</v>
      </c>
      <c r="C571" s="35">
        <v>2015</v>
      </c>
      <c r="D571" s="35">
        <v>2016</v>
      </c>
      <c r="E571" s="35">
        <v>2016</v>
      </c>
      <c r="F571" s="35">
        <v>2017</v>
      </c>
    </row>
    <row r="572" spans="1:24">
      <c r="A572" s="35" t="s">
        <v>1036</v>
      </c>
      <c r="B572" s="35" t="s">
        <v>162</v>
      </c>
      <c r="D572" s="35">
        <v>1950</v>
      </c>
    </row>
    <row r="573" spans="1:24">
      <c r="A573" s="35" t="s">
        <v>1037</v>
      </c>
      <c r="B573" s="35" t="s">
        <v>162</v>
      </c>
      <c r="C573" s="35">
        <v>1951</v>
      </c>
      <c r="D573" s="35">
        <v>1950</v>
      </c>
    </row>
    <row r="574" spans="1:24">
      <c r="A574" s="35" t="s">
        <v>231</v>
      </c>
      <c r="B574" s="35" t="s">
        <v>174</v>
      </c>
      <c r="C574" s="35">
        <v>1962</v>
      </c>
      <c r="D574" s="35">
        <v>1957</v>
      </c>
      <c r="E574" s="35">
        <v>1966</v>
      </c>
      <c r="F574" s="35">
        <v>1967</v>
      </c>
      <c r="G574" s="35">
        <v>1970</v>
      </c>
      <c r="H574" s="35">
        <v>1972</v>
      </c>
      <c r="I574" s="35">
        <v>1974</v>
      </c>
      <c r="J574" s="35">
        <v>1975</v>
      </c>
    </row>
    <row r="575" spans="1:24">
      <c r="A575" s="35" t="s">
        <v>1038</v>
      </c>
      <c r="B575" s="35" t="s">
        <v>201</v>
      </c>
      <c r="C575" s="35">
        <v>1991</v>
      </c>
      <c r="D575" s="35">
        <v>1990</v>
      </c>
    </row>
    <row r="576" spans="1:24">
      <c r="A576" s="35" t="s">
        <v>1039</v>
      </c>
      <c r="B576" s="35" t="s">
        <v>181</v>
      </c>
      <c r="D576" s="35">
        <v>1949</v>
      </c>
    </row>
    <row r="577" spans="1:14">
      <c r="A577" s="35" t="s">
        <v>130</v>
      </c>
      <c r="B577" s="35" t="s">
        <v>181</v>
      </c>
      <c r="C577" s="35">
        <v>2013</v>
      </c>
      <c r="D577" s="35">
        <v>2014</v>
      </c>
    </row>
    <row r="578" spans="1:14">
      <c r="A578" s="35" t="s">
        <v>1040</v>
      </c>
      <c r="B578" s="35" t="s">
        <v>155</v>
      </c>
      <c r="C578" s="35">
        <v>1959</v>
      </c>
      <c r="D578" s="35" t="s">
        <v>554</v>
      </c>
      <c r="E578" s="35">
        <v>1960</v>
      </c>
      <c r="F578" s="35">
        <v>1962</v>
      </c>
      <c r="G578" s="35">
        <v>1963</v>
      </c>
    </row>
    <row r="579" spans="1:14">
      <c r="A579" s="35" t="s">
        <v>1041</v>
      </c>
      <c r="B579" s="35" t="s">
        <v>162</v>
      </c>
      <c r="D579" s="35">
        <v>1990</v>
      </c>
    </row>
    <row r="580" spans="1:14">
      <c r="A580" s="35" t="s">
        <v>61</v>
      </c>
      <c r="B580" s="35" t="s">
        <v>535</v>
      </c>
      <c r="C580" s="35">
        <v>1997</v>
      </c>
      <c r="D580" s="35">
        <v>1993</v>
      </c>
      <c r="E580" s="35">
        <v>1998</v>
      </c>
      <c r="F580" s="35">
        <v>2010</v>
      </c>
      <c r="G580" s="35">
        <v>2001</v>
      </c>
      <c r="H580" s="35">
        <v>2002</v>
      </c>
    </row>
    <row r="581" spans="1:14">
      <c r="A581" s="35" t="s">
        <v>1042</v>
      </c>
      <c r="B581" s="35" t="s">
        <v>155</v>
      </c>
      <c r="C581" s="35">
        <v>1974</v>
      </c>
      <c r="D581" s="35">
        <v>1972</v>
      </c>
      <c r="E581" s="35">
        <v>1977</v>
      </c>
      <c r="F581" s="35">
        <v>1979</v>
      </c>
      <c r="G581" s="35">
        <v>1984</v>
      </c>
    </row>
    <row r="582" spans="1:14">
      <c r="A582" s="35" t="s">
        <v>1043</v>
      </c>
      <c r="B582" s="35" t="s">
        <v>535</v>
      </c>
      <c r="C582" s="35">
        <v>1993</v>
      </c>
      <c r="D582" s="35">
        <v>1992</v>
      </c>
      <c r="E582" s="35">
        <v>1995</v>
      </c>
    </row>
    <row r="583" spans="1:14">
      <c r="A583" s="35" t="s">
        <v>1044</v>
      </c>
      <c r="B583" s="35" t="s">
        <v>166</v>
      </c>
      <c r="C583" s="35">
        <v>2000</v>
      </c>
      <c r="D583" s="35">
        <v>1980</v>
      </c>
    </row>
    <row r="584" spans="1:14">
      <c r="A584" s="35" t="s">
        <v>1045</v>
      </c>
      <c r="B584" s="35" t="s">
        <v>162</v>
      </c>
      <c r="C584" s="35">
        <v>1951</v>
      </c>
      <c r="D584" s="35">
        <v>1952</v>
      </c>
    </row>
    <row r="585" spans="1:14">
      <c r="A585" s="35" t="s">
        <v>78</v>
      </c>
      <c r="B585" s="35" t="s">
        <v>162</v>
      </c>
      <c r="C585" s="35">
        <v>1977</v>
      </c>
      <c r="D585" s="35">
        <v>1974</v>
      </c>
      <c r="E585" s="35">
        <v>1978</v>
      </c>
      <c r="F585" s="35">
        <v>1979</v>
      </c>
      <c r="G585" s="35">
        <v>1984</v>
      </c>
      <c r="H585" s="35">
        <v>1986</v>
      </c>
      <c r="I585" s="35">
        <v>1987</v>
      </c>
      <c r="J585" s="35">
        <v>1988</v>
      </c>
      <c r="K585" s="35">
        <v>1989</v>
      </c>
      <c r="L585" s="35">
        <v>1990</v>
      </c>
      <c r="M585" s="35">
        <v>1991</v>
      </c>
    </row>
    <row r="586" spans="1:14">
      <c r="A586" s="35" t="s">
        <v>1046</v>
      </c>
      <c r="B586" s="35" t="s">
        <v>181</v>
      </c>
      <c r="D586" s="35">
        <v>1992</v>
      </c>
    </row>
    <row r="587" spans="1:14">
      <c r="A587" s="35" t="s">
        <v>84</v>
      </c>
      <c r="B587" s="35" t="s">
        <v>535</v>
      </c>
      <c r="C587" s="35">
        <v>2003</v>
      </c>
      <c r="D587" s="35">
        <v>1988</v>
      </c>
    </row>
    <row r="588" spans="1:14">
      <c r="A588" s="35" t="s">
        <v>89</v>
      </c>
      <c r="B588" s="35" t="s">
        <v>162</v>
      </c>
      <c r="C588" s="35">
        <v>1984</v>
      </c>
      <c r="D588" s="35">
        <v>1982</v>
      </c>
      <c r="E588" s="35">
        <v>1986</v>
      </c>
      <c r="F588" s="35">
        <v>1987</v>
      </c>
      <c r="G588" s="35">
        <v>1988</v>
      </c>
      <c r="H588" s="35">
        <v>1993</v>
      </c>
      <c r="I588" s="35">
        <v>1994</v>
      </c>
      <c r="J588" s="35">
        <v>2004</v>
      </c>
      <c r="K588" s="35">
        <v>2005</v>
      </c>
      <c r="L588" s="35">
        <v>2006</v>
      </c>
      <c r="M588" s="35">
        <v>2007</v>
      </c>
      <c r="N588" s="35">
        <v>2012</v>
      </c>
    </row>
    <row r="589" spans="1:14">
      <c r="A589" s="35" t="s">
        <v>1047</v>
      </c>
      <c r="B589" s="35" t="s">
        <v>164</v>
      </c>
      <c r="D589" s="35">
        <v>1964</v>
      </c>
    </row>
    <row r="590" spans="1:14">
      <c r="A590" s="35" t="s">
        <v>121</v>
      </c>
      <c r="B590" s="35" t="s">
        <v>535</v>
      </c>
      <c r="D590" s="35">
        <v>2008</v>
      </c>
    </row>
    <row r="591" spans="1:14">
      <c r="A591" s="35" t="s">
        <v>1048</v>
      </c>
      <c r="B591" s="35" t="s">
        <v>155</v>
      </c>
      <c r="C591" s="35" t="s">
        <v>554</v>
      </c>
      <c r="D591" s="35" t="s">
        <v>554</v>
      </c>
    </row>
    <row r="595" spans="1:35">
      <c r="A595" s="65" t="s">
        <v>1049</v>
      </c>
    </row>
    <row r="596" spans="1:35">
      <c r="A596" s="65">
        <v>2011</v>
      </c>
      <c r="C596" s="35">
        <f>COUNTIF(C4:C595,$A596)</f>
        <v>2</v>
      </c>
      <c r="D596" s="35">
        <f>COUNTIF(D4:D595,$A596)</f>
        <v>3</v>
      </c>
      <c r="E596" s="66">
        <f>SUM(F596:AI596,E597)</f>
        <v>4</v>
      </c>
      <c r="F596" s="67">
        <f t="shared" ref="F596:AI596" si="0">COUNTIF(F4:F595,$A596)</f>
        <v>0</v>
      </c>
      <c r="G596" s="67">
        <f t="shared" si="0"/>
        <v>1</v>
      </c>
      <c r="H596" s="67">
        <f t="shared" si="0"/>
        <v>1</v>
      </c>
      <c r="I596" s="67">
        <f t="shared" si="0"/>
        <v>0</v>
      </c>
      <c r="J596" s="67">
        <f t="shared" si="0"/>
        <v>0</v>
      </c>
      <c r="K596" s="67">
        <f t="shared" si="0"/>
        <v>0</v>
      </c>
      <c r="L596" s="67">
        <f t="shared" si="0"/>
        <v>0</v>
      </c>
      <c r="M596" s="67">
        <f t="shared" si="0"/>
        <v>0</v>
      </c>
      <c r="N596" s="67">
        <f t="shared" si="0"/>
        <v>0</v>
      </c>
      <c r="O596" s="67">
        <f t="shared" si="0"/>
        <v>0</v>
      </c>
      <c r="P596" s="67">
        <f t="shared" si="0"/>
        <v>0</v>
      </c>
      <c r="Q596" s="67">
        <f t="shared" si="0"/>
        <v>0</v>
      </c>
      <c r="R596" s="67">
        <f t="shared" si="0"/>
        <v>0</v>
      </c>
      <c r="S596" s="67">
        <f t="shared" si="0"/>
        <v>0</v>
      </c>
      <c r="T596" s="67">
        <f t="shared" si="0"/>
        <v>0</v>
      </c>
      <c r="U596" s="67">
        <f t="shared" si="0"/>
        <v>1</v>
      </c>
      <c r="V596" s="67">
        <f t="shared" si="0"/>
        <v>0</v>
      </c>
      <c r="W596" s="67">
        <f t="shared" si="0"/>
        <v>0</v>
      </c>
      <c r="X596" s="67">
        <f t="shared" si="0"/>
        <v>0</v>
      </c>
      <c r="Y596" s="67">
        <f t="shared" si="0"/>
        <v>0</v>
      </c>
      <c r="Z596" s="67">
        <f t="shared" si="0"/>
        <v>0</v>
      </c>
      <c r="AA596" s="67">
        <f t="shared" si="0"/>
        <v>0</v>
      </c>
      <c r="AB596" s="67">
        <f t="shared" si="0"/>
        <v>0</v>
      </c>
      <c r="AC596" s="67">
        <f t="shared" si="0"/>
        <v>0</v>
      </c>
      <c r="AD596" s="67">
        <f t="shared" si="0"/>
        <v>0</v>
      </c>
      <c r="AE596" s="67">
        <f t="shared" si="0"/>
        <v>0</v>
      </c>
      <c r="AF596" s="67">
        <f t="shared" si="0"/>
        <v>0</v>
      </c>
      <c r="AG596" s="67">
        <f t="shared" si="0"/>
        <v>0</v>
      </c>
      <c r="AH596" s="67">
        <f t="shared" si="0"/>
        <v>0</v>
      </c>
      <c r="AI596" s="67">
        <f t="shared" si="0"/>
        <v>0</v>
      </c>
    </row>
    <row r="597" spans="1:35">
      <c r="E597" s="67">
        <f>COUNTIF(E4:E595,$A596)</f>
        <v>1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1209</TotalTime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Pokaler</vt:lpstr>
      <vt:lpstr>Pokaler_inn</vt:lpstr>
      <vt:lpstr>Glærums</vt:lpstr>
      <vt:lpstr>Duglmerker</vt:lpstr>
      <vt:lpstr>Årsovers_dugleiksm_</vt:lpstr>
      <vt:lpstr>Den_norske_Skyttermedaljen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Ola Vangen</cp:lastModifiedBy>
  <cp:revision>11</cp:revision>
  <dcterms:created xsi:type="dcterms:W3CDTF">2017-02-07T18:36:46Z</dcterms:created>
  <dcterms:modified xsi:type="dcterms:W3CDTF">2018-10-04T13:58:36Z</dcterms:modified>
</cp:coreProperties>
</file>